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gner\Downloads\"/>
    </mc:Choice>
  </mc:AlternateContent>
  <xr:revisionPtr revIDLastSave="0" documentId="13_ncr:1_{5CFAA6E0-E832-4DCD-BEAB-B9D469832775}" xr6:coauthVersionLast="45" xr6:coauthVersionMax="45" xr10:uidLastSave="{00000000-0000-0000-0000-000000000000}"/>
  <bookViews>
    <workbookView xWindow="-103" yWindow="-103" windowWidth="27634" windowHeight="15189" tabRatio="589" activeTab="3" xr2:uid="{00000000-000D-0000-FFFF-FFFF00000000}"/>
  </bookViews>
  <sheets>
    <sheet name="obras " sheetId="87" r:id="rId1"/>
    <sheet name="equip. " sheetId="88" r:id="rId2"/>
    <sheet name="Custeio" sheetId="91" r:id="rId3"/>
    <sheet name="prestação de serviços" sheetId="89" r:id="rId4"/>
  </sheets>
  <definedNames>
    <definedName name="_xlnm._FilterDatabase" localSheetId="1" hidden="1">'equip. '!$A$4:$N$6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87" l="1"/>
  <c r="O6" i="87"/>
  <c r="M17" i="91" l="1"/>
  <c r="M30" i="91"/>
  <c r="M29" i="91"/>
  <c r="M28" i="91"/>
  <c r="M27" i="91"/>
  <c r="M26" i="91"/>
  <c r="M25" i="91"/>
  <c r="M24" i="91"/>
  <c r="M23" i="91"/>
  <c r="M22" i="91"/>
  <c r="M21" i="91"/>
  <c r="M20" i="91"/>
  <c r="M19" i="91"/>
  <c r="M18" i="91"/>
  <c r="M16" i="91"/>
  <c r="M7" i="91"/>
  <c r="M6" i="91"/>
  <c r="P30" i="91" l="1"/>
  <c r="O30" i="91"/>
  <c r="P29" i="91"/>
  <c r="O29" i="91"/>
  <c r="P28" i="91"/>
  <c r="O28" i="91"/>
  <c r="P27" i="91"/>
  <c r="O27" i="91"/>
  <c r="P26" i="91"/>
  <c r="O26" i="91"/>
  <c r="P25" i="91"/>
  <c r="O25" i="91"/>
  <c r="P24" i="91"/>
  <c r="O24" i="91"/>
  <c r="P23" i="91"/>
  <c r="O23" i="91"/>
  <c r="P22" i="91"/>
  <c r="O22" i="91"/>
  <c r="P21" i="91"/>
  <c r="O21" i="91"/>
  <c r="P20" i="91"/>
  <c r="O20" i="91"/>
  <c r="O19" i="91"/>
  <c r="P19" i="91"/>
  <c r="P18" i="91"/>
  <c r="O18" i="91"/>
  <c r="M6" i="89" l="1"/>
  <c r="P10" i="91"/>
  <c r="O10" i="91"/>
  <c r="P9" i="91"/>
  <c r="O9" i="91"/>
  <c r="M10" i="91"/>
  <c r="M9" i="91"/>
  <c r="P6" i="89"/>
  <c r="O6" i="89"/>
  <c r="N8" i="88"/>
  <c r="K8" i="88"/>
  <c r="O6" i="91" l="1"/>
  <c r="O7" i="91"/>
  <c r="O8" i="91"/>
  <c r="O11" i="91"/>
  <c r="O12" i="91"/>
  <c r="O13" i="91"/>
  <c r="O14" i="91"/>
  <c r="O15" i="91"/>
  <c r="O16" i="91"/>
  <c r="K7" i="88"/>
  <c r="N7" i="88" l="1"/>
  <c r="N6" i="88" l="1"/>
  <c r="K6" i="88"/>
  <c r="M8" i="91" l="1"/>
  <c r="P8" i="91"/>
  <c r="N5" i="88" l="1"/>
  <c r="K5" i="88"/>
  <c r="P16" i="91" l="1"/>
  <c r="P15" i="91" l="1"/>
  <c r="M15" i="91"/>
  <c r="M11" i="91" l="1"/>
  <c r="M12" i="91"/>
  <c r="P12" i="91"/>
  <c r="P11" i="91"/>
  <c r="P14" i="91" l="1"/>
  <c r="P13" i="91"/>
  <c r="M13" i="91" l="1"/>
  <c r="M14" i="91"/>
</calcChain>
</file>

<file path=xl/sharedStrings.xml><?xml version="1.0" encoding="utf-8"?>
<sst xmlns="http://schemas.openxmlformats.org/spreadsheetml/2006/main" count="297" uniqueCount="148">
  <si>
    <t>Objeto do Convênio</t>
  </si>
  <si>
    <t>Total do Convênio</t>
  </si>
  <si>
    <t>Prestação Contas</t>
  </si>
  <si>
    <t>Renovação</t>
  </si>
  <si>
    <t>Datas</t>
  </si>
  <si>
    <t>Valores dos Convênios</t>
  </si>
  <si>
    <t>Gestor Atual</t>
  </si>
  <si>
    <t>Vigência Atual</t>
  </si>
  <si>
    <t>Planilha de Controle Convênios- OBRAS</t>
  </si>
  <si>
    <t>Planilha de Controle Convênios- EQUIPAMENTOS</t>
  </si>
  <si>
    <t>MS</t>
  </si>
  <si>
    <t>Ano</t>
  </si>
  <si>
    <t>Nº Contrato 
de Repasse</t>
  </si>
  <si>
    <t>Orgão 
Concedente</t>
  </si>
  <si>
    <t>Nº</t>
  </si>
  <si>
    <t>SES</t>
  </si>
  <si>
    <t>SIMG</t>
  </si>
  <si>
    <r>
      <t xml:space="preserve">Nº Siconv
</t>
    </r>
    <r>
      <rPr>
        <b/>
        <sz val="10"/>
        <color theme="0"/>
        <rFont val="Arial"/>
        <family val="2"/>
      </rPr>
      <t>(Proposta / Plano de Trabalho)</t>
    </r>
  </si>
  <si>
    <t>-----</t>
  </si>
  <si>
    <t>Ministério Saúde</t>
  </si>
  <si>
    <t>FHEMIG</t>
  </si>
  <si>
    <t>2017</t>
  </si>
  <si>
    <t>Planilha de Controle Convênios- CUSTEIO</t>
  </si>
  <si>
    <t>Nº SIAFI</t>
  </si>
  <si>
    <t>Nº Convênio / TDCO.</t>
  </si>
  <si>
    <t>Planilha de Controle Convênios- PREST.SERVIÇOS</t>
  </si>
  <si>
    <t>Nº Convênio/   Contrato de Repasse</t>
  </si>
  <si>
    <t>PBH/SMS</t>
  </si>
  <si>
    <t>GAD/HJXXIII</t>
  </si>
  <si>
    <t>Nº Convênio / TDCO/Processo</t>
  </si>
  <si>
    <t>CNCDO contratação de serviços  - Port. 2.922/2013
e fornecimentos para o MG Transplantes</t>
  </si>
  <si>
    <t>BANCO DE LEITE HUMANO / CUSTEIO/INVESTIM. origem: Resolução SES 3798/13 -MOV</t>
  </si>
  <si>
    <r>
      <t>contratação de serviços
e fornecimentos para as Organizações de Procura de Órgãos e
Tecidos OPOS</t>
    </r>
    <r>
      <rPr>
        <sz val="11"/>
        <color theme="3" tint="-0.249977111117893"/>
        <rFont val="Arial"/>
        <family val="2"/>
      </rPr>
      <t xml:space="preserve"> </t>
    </r>
    <r>
      <rPr>
        <b/>
        <sz val="11"/>
        <color theme="3" tint="-0.249977111117893"/>
        <rFont val="Arial"/>
        <family val="2"/>
      </rPr>
      <t>do MG Transplantes - Port. 1.710/2013</t>
    </r>
  </si>
  <si>
    <t xml:space="preserve"> 03/2018 </t>
  </si>
  <si>
    <t xml:space="preserve"> 04/2018</t>
  </si>
  <si>
    <t>006/2018</t>
  </si>
  <si>
    <t xml:space="preserve"> 005/2018 </t>
  </si>
  <si>
    <t>GESTOR GAD/HRJP  - EXECUÇÃO : HRJP</t>
  </si>
  <si>
    <t>GESTOR GAD/MOV  - EXECUÇÃO : MOV</t>
  </si>
  <si>
    <t>GESTOR GAD/MG Transplantes  - EXECUÇÃO : MG Transplantes</t>
  </si>
  <si>
    <t>POSTO DE LEITE HUMANO CUSTEIO origem: Resolução SES 3798/13 - HJK</t>
  </si>
  <si>
    <t>GESTOR GAD/HJK  - EXECUÇÃO: HJK</t>
  </si>
  <si>
    <t>010/2018</t>
  </si>
  <si>
    <t>Nº Siconv
(Proposta / Plano de Trabalho)</t>
  </si>
  <si>
    <t>POSTO DE LEITE HUMANO CUSTEIO origem: Resolução SES 3798/13 - HRJP</t>
  </si>
  <si>
    <t>015/2018</t>
  </si>
  <si>
    <t>Disponibibilização de Créditos Orçamentários/ recursos financeiros , custeio visando o encremento das  ações das organizações de procura dos orgãos e tecidos- OPOSdo MG Transplantes. Port:45/2012</t>
  </si>
  <si>
    <t>R$200.000,00</t>
  </si>
  <si>
    <t>057345/2018</t>
  </si>
  <si>
    <t>876017/2018</t>
  </si>
  <si>
    <t>AQUISIÇÃO DE EQUIPAMENTO E MATERIAL PERMANENTE PARA UNIDADE DE ATENÇÃO ESPECIALIZADA EM SAÚDE, para as seguintes unidades assistenciais da FHEMIG: CSSFA e HIJPII</t>
  </si>
  <si>
    <t>881213/2018</t>
  </si>
  <si>
    <t>2019</t>
  </si>
  <si>
    <t>Total do Convênio/TDCO</t>
  </si>
  <si>
    <t>GAD/HRAD</t>
  </si>
  <si>
    <t>559/3194</t>
  </si>
  <si>
    <t>9139153</t>
  </si>
  <si>
    <t>PROHOSP</t>
  </si>
  <si>
    <t>013/2019</t>
  </si>
  <si>
    <t>R$101.965,20</t>
  </si>
  <si>
    <t>016/2019</t>
  </si>
  <si>
    <t>0,00</t>
  </si>
  <si>
    <t>01.115685.19.50</t>
  </si>
  <si>
    <t>Custeio para HJXXIII ( Mat. De consumo)</t>
  </si>
  <si>
    <t>9241852</t>
  </si>
  <si>
    <t>____</t>
  </si>
  <si>
    <t>2020</t>
  </si>
  <si>
    <t>Custeio- serviços</t>
  </si>
  <si>
    <t>__</t>
  </si>
  <si>
    <t>_____</t>
  </si>
  <si>
    <t>Data para solicitação de Renovação</t>
  </si>
  <si>
    <t>equipamento -  projeto de humanização</t>
  </si>
  <si>
    <t xml:space="preserve">
VERSÃO  - abril/2018</t>
  </si>
  <si>
    <t xml:space="preserve">
VERSÃO  - outubro 2020</t>
  </si>
  <si>
    <t>889127/2019</t>
  </si>
  <si>
    <t>9197620</t>
  </si>
  <si>
    <t>9210849</t>
  </si>
  <si>
    <t>9244822</t>
  </si>
  <si>
    <t>n/t</t>
  </si>
  <si>
    <t>Aquisição de equipamento e material permanente para MOV</t>
  </si>
  <si>
    <t>Aquisição de equipamento e material permanente para HEM</t>
  </si>
  <si>
    <t>EXECUÇÃO: HEM</t>
  </si>
  <si>
    <t>EXECUÇÃO: MOV</t>
  </si>
  <si>
    <t>EXECUÇÃO: HIJPII</t>
  </si>
  <si>
    <t>31/12/2020</t>
  </si>
  <si>
    <t xml:space="preserve">
VERSÃO  - outubro/2020</t>
  </si>
  <si>
    <t>23/10/2021</t>
  </si>
  <si>
    <t>PRO URGE</t>
  </si>
  <si>
    <t>REDE CEGONHA</t>
  </si>
  <si>
    <t>559/5233</t>
  </si>
  <si>
    <t>9197230</t>
  </si>
  <si>
    <t>Anexo IV - PCEP TC s/nº</t>
  </si>
  <si>
    <t>9251640</t>
  </si>
  <si>
    <t>Nº Convênio/TDCO</t>
  </si>
  <si>
    <t>SES-MG</t>
  </si>
  <si>
    <t>SERVIÇOS PARA O MGTRANSPLANTES</t>
  </si>
  <si>
    <t>GAD/MGT</t>
  </si>
  <si>
    <t>063814/2018</t>
  </si>
  <si>
    <t>048719/19</t>
  </si>
  <si>
    <t>09/2020</t>
  </si>
  <si>
    <t>___</t>
  </si>
  <si>
    <t>custeio-projeto de humanização</t>
  </si>
  <si>
    <t>039/2020</t>
  </si>
  <si>
    <t>Custeio- aplicação preferencialmente COVID 19 para o HIJPII</t>
  </si>
  <si>
    <t>Execução: HIJPII</t>
  </si>
  <si>
    <t>041/2020</t>
  </si>
  <si>
    <t>9251644</t>
  </si>
  <si>
    <t>9251646</t>
  </si>
  <si>
    <t>Custeio-  para o  HEM</t>
  </si>
  <si>
    <t>Execução: HEM</t>
  </si>
  <si>
    <t>040/2020</t>
  </si>
  <si>
    <t>56/2020</t>
  </si>
  <si>
    <t>9251864</t>
  </si>
  <si>
    <t>9261523</t>
  </si>
  <si>
    <t>57/2020</t>
  </si>
  <si>
    <t>9261522</t>
  </si>
  <si>
    <t>58/2020</t>
  </si>
  <si>
    <t>9261524</t>
  </si>
  <si>
    <t>Custeio- aplicação preferencialmente COVID 19 para o HEM</t>
  </si>
  <si>
    <t>59/2020</t>
  </si>
  <si>
    <t>9261526</t>
  </si>
  <si>
    <t>Custeio- aplicação preferencialmente COVID 19 para a MOV</t>
  </si>
  <si>
    <t>Execução : MOV</t>
  </si>
  <si>
    <t>60/2020</t>
  </si>
  <si>
    <t>9561525</t>
  </si>
  <si>
    <t>Execução: HJK</t>
  </si>
  <si>
    <t>64/2020</t>
  </si>
  <si>
    <t>9261528</t>
  </si>
  <si>
    <t>Custeio- aplicação preferencialmente COVID 19 para o HJK</t>
  </si>
  <si>
    <t xml:space="preserve">Custeio- aplicação preferencialmente COVID 19 para o HEM </t>
  </si>
  <si>
    <t>65/2020</t>
  </si>
  <si>
    <t>9261476</t>
  </si>
  <si>
    <t>66/2020</t>
  </si>
  <si>
    <t>9261527</t>
  </si>
  <si>
    <t>67/2020</t>
  </si>
  <si>
    <t>9261521</t>
  </si>
  <si>
    <t>Execução : HIJPII</t>
  </si>
  <si>
    <t>70/2020</t>
  </si>
  <si>
    <t>9262665</t>
  </si>
  <si>
    <t>Custeio- aplicação preferencialmente COVID 19 para o Complexo HJXXIII</t>
  </si>
  <si>
    <t>Execução: HJXXIII</t>
  </si>
  <si>
    <t>R$ 0,00</t>
  </si>
  <si>
    <t>EXECUÇÃO: ADC</t>
  </si>
  <si>
    <t>Execução :ADC</t>
  </si>
  <si>
    <t>TDCO 016/2019</t>
  </si>
  <si>
    <t>reforma -  projeto de humanização</t>
  </si>
  <si>
    <t>EXECUÇÃO: MOV,HJK</t>
  </si>
  <si>
    <t>DPGF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</si>
</sst>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&quot;R$&quot;\ #,##0.00"/>
    <numFmt numFmtId="167" formatCode="_(* #,##0.00_);_(* \(#,##0.00\);_(* &quot;-&quot;??_);_(@_)"/>
    <numFmt numFmtId="168" formatCode="#,##0.00\ ;\(#,##0.00\);\-#\ ;@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3" tint="-0.249977111117893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b/>
      <sz val="14"/>
      <color theme="3" tint="-0.249977111117893"/>
      <name val="Arial"/>
      <family val="2"/>
    </font>
    <font>
      <b/>
      <sz val="11"/>
      <color theme="9" tint="-0.499984740745262"/>
      <name val="Arial"/>
      <family val="2"/>
    </font>
    <font>
      <sz val="11"/>
      <color indexed="8"/>
      <name val="Calibri"/>
      <family val="2"/>
    </font>
    <font>
      <sz val="11"/>
      <color theme="3" tint="-0.249977111117893"/>
      <name val="Arial"/>
      <family val="2"/>
    </font>
    <font>
      <sz val="10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1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2">
    <xf numFmtId="0" fontId="0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168" fontId="11" fillId="0" borderId="0"/>
    <xf numFmtId="165" fontId="1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</cellStyleXfs>
  <cellXfs count="103">
    <xf numFmtId="0" fontId="0" fillId="0" borderId="0" xfId="0"/>
    <xf numFmtId="166" fontId="0" fillId="0" borderId="0" xfId="0" applyNumberFormat="1" applyAlignment="1">
      <alignment horizontal="center" vertical="center"/>
    </xf>
    <xf numFmtId="0" fontId="0" fillId="2" borderId="0" xfId="0" applyFill="1"/>
    <xf numFmtId="0" fontId="0" fillId="0" borderId="0" xfId="0"/>
    <xf numFmtId="0" fontId="6" fillId="0" borderId="0" xfId="0" applyFont="1"/>
    <xf numFmtId="0" fontId="0" fillId="0" borderId="0" xfId="0" applyFill="1"/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66" fontId="5" fillId="2" borderId="6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166" fontId="10" fillId="2" borderId="6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4" fontId="5" fillId="4" borderId="6" xfId="45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4" fillId="3" borderId="8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6" xfId="0" applyBorder="1"/>
    <xf numFmtId="166" fontId="5" fillId="2" borderId="6" xfId="45" applyNumberFormat="1" applyFont="1" applyFill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6" fontId="5" fillId="2" borderId="1" xfId="45" applyNumberFormat="1" applyFont="1" applyFill="1" applyBorder="1" applyAlignment="1">
      <alignment horizontal="center" vertical="center" wrapText="1"/>
    </xf>
    <xf numFmtId="14" fontId="5" fillId="2" borderId="6" xfId="45" applyNumberFormat="1" applyFont="1" applyFill="1" applyBorder="1" applyAlignment="1">
      <alignment horizontal="center" vertical="center" wrapText="1"/>
    </xf>
    <xf numFmtId="165" fontId="10" fillId="2" borderId="6" xfId="45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0" fillId="0" borderId="18" xfId="0" applyBorder="1"/>
    <xf numFmtId="166" fontId="0" fillId="0" borderId="18" xfId="0" applyNumberFormat="1" applyBorder="1" applyAlignment="1">
      <alignment horizontal="center" vertical="center"/>
    </xf>
    <xf numFmtId="0" fontId="0" fillId="2" borderId="18" xfId="0" applyFill="1" applyBorder="1"/>
    <xf numFmtId="164" fontId="5" fillId="0" borderId="6" xfId="45" applyNumberFormat="1" applyFont="1" applyFill="1" applyBorder="1" applyAlignment="1">
      <alignment horizontal="center" vertical="center" wrapText="1"/>
    </xf>
    <xf numFmtId="49" fontId="0" fillId="0" borderId="18" xfId="0" applyNumberFormat="1" applyBorder="1"/>
    <xf numFmtId="49" fontId="0" fillId="0" borderId="18" xfId="0" applyNumberForma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0" fontId="0" fillId="2" borderId="19" xfId="0" applyFill="1" applyBorder="1"/>
    <xf numFmtId="166" fontId="5" fillId="0" borderId="6" xfId="45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166" fontId="17" fillId="2" borderId="6" xfId="45" applyNumberFormat="1" applyFont="1" applyFill="1" applyBorder="1" applyAlignment="1">
      <alignment horizontal="center" vertical="center" wrapText="1"/>
    </xf>
    <xf numFmtId="166" fontId="18" fillId="2" borderId="6" xfId="45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7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</cellXfs>
  <cellStyles count="52">
    <cellStyle name="Moeda" xfId="45" builtinId="4"/>
    <cellStyle name="Moeda 2" xfId="8" xr:uid="{00000000-0005-0000-0000-000001000000}"/>
    <cellStyle name="Moeda 2 2" xfId="49" xr:uid="{00000000-0005-0000-0000-000002000000}"/>
    <cellStyle name="Moeda 3" xfId="51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47" xr:uid="{00000000-0005-0000-0000-000007000000}"/>
    <cellStyle name="Normal 2 3" xfId="24" xr:uid="{00000000-0005-0000-0000-000008000000}"/>
    <cellStyle name="Normal 2 4" xfId="43" xr:uid="{00000000-0005-0000-0000-000009000000}"/>
    <cellStyle name="Normal 3" xfId="1" xr:uid="{00000000-0005-0000-0000-00000A000000}"/>
    <cellStyle name="Normal 3 2" xfId="6" xr:uid="{00000000-0005-0000-0000-00000B000000}"/>
    <cellStyle name="Normal 3 2 2" xfId="31" xr:uid="{00000000-0005-0000-0000-00000C000000}"/>
    <cellStyle name="Normal 3 3" xfId="42" xr:uid="{00000000-0005-0000-0000-00000D000000}"/>
    <cellStyle name="Normal 4" xfId="3" xr:uid="{00000000-0005-0000-0000-00000E000000}"/>
    <cellStyle name="Normal 4 2" xfId="11" xr:uid="{00000000-0005-0000-0000-00000F000000}"/>
    <cellStyle name="Normal 4 2 2" xfId="14" xr:uid="{00000000-0005-0000-0000-000010000000}"/>
    <cellStyle name="Normal 4 2 2 2" xfId="32" xr:uid="{00000000-0005-0000-0000-000011000000}"/>
    <cellStyle name="Normal 4 2 3" xfId="29" xr:uid="{00000000-0005-0000-0000-000012000000}"/>
    <cellStyle name="Normal 4 3" xfId="19" xr:uid="{00000000-0005-0000-0000-000013000000}"/>
    <cellStyle name="Normal 4 3 2" xfId="50" xr:uid="{00000000-0005-0000-0000-000014000000}"/>
    <cellStyle name="Normal 4 4" xfId="27" xr:uid="{00000000-0005-0000-0000-000015000000}"/>
    <cellStyle name="Normal 5" xfId="18" xr:uid="{00000000-0005-0000-0000-000016000000}"/>
    <cellStyle name="Normal 5 2" xfId="36" xr:uid="{00000000-0005-0000-0000-000017000000}"/>
    <cellStyle name="Normal 6" xfId="41" xr:uid="{00000000-0005-0000-0000-000018000000}"/>
    <cellStyle name="Normal 7" xfId="4" xr:uid="{00000000-0005-0000-0000-000019000000}"/>
    <cellStyle name="Normal 7 2" xfId="46" xr:uid="{00000000-0005-0000-0000-00001A000000}"/>
    <cellStyle name="Porcentagem 2" xfId="20" xr:uid="{00000000-0005-0000-0000-00001B000000}"/>
    <cellStyle name="Porcentagem 2 2" xfId="22" xr:uid="{00000000-0005-0000-0000-00001C000000}"/>
    <cellStyle name="Porcentagem 2 2 2" xfId="39" xr:uid="{00000000-0005-0000-0000-00001D000000}"/>
    <cellStyle name="Porcentagem 2 3" xfId="37" xr:uid="{00000000-0005-0000-0000-00001E000000}"/>
    <cellStyle name="Porcentagem 3" xfId="21" xr:uid="{00000000-0005-0000-0000-00001F000000}"/>
    <cellStyle name="Porcentagem 3 2" xfId="23" xr:uid="{00000000-0005-0000-0000-000020000000}"/>
    <cellStyle name="Porcentagem 3 2 2" xfId="40" xr:uid="{00000000-0005-0000-0000-000021000000}"/>
    <cellStyle name="Porcentagem 3 3" xfId="38" xr:uid="{00000000-0005-0000-0000-000022000000}"/>
    <cellStyle name="Vírgula 2" xfId="7" xr:uid="{00000000-0005-0000-0000-000023000000}"/>
    <cellStyle name="Vírgula 2 2" xfId="44" xr:uid="{00000000-0005-0000-0000-000024000000}"/>
    <cellStyle name="Vírgula 2 3" xfId="48" xr:uid="{00000000-0005-0000-0000-000025000000}"/>
    <cellStyle name="Vírgula 3" xfId="9" xr:uid="{00000000-0005-0000-0000-000026000000}"/>
    <cellStyle name="Vírgula 3 2" xfId="12" xr:uid="{00000000-0005-0000-0000-000027000000}"/>
    <cellStyle name="Vírgula 3 2 2" xfId="15" xr:uid="{00000000-0005-0000-0000-000028000000}"/>
    <cellStyle name="Vírgula 3 2 2 2" xfId="33" xr:uid="{00000000-0005-0000-0000-000029000000}"/>
    <cellStyle name="Vírgula 3 2 3" xfId="26" xr:uid="{00000000-0005-0000-0000-00002A000000}"/>
    <cellStyle name="Vírgula 3 3" xfId="13" xr:uid="{00000000-0005-0000-0000-00002B000000}"/>
    <cellStyle name="Vírgula 3 3 2" xfId="16" xr:uid="{00000000-0005-0000-0000-00002C000000}"/>
    <cellStyle name="Vírgula 3 3 2 2" xfId="34" xr:uid="{00000000-0005-0000-0000-00002D000000}"/>
    <cellStyle name="Vírgula 3 3 3" xfId="30" xr:uid="{00000000-0005-0000-0000-00002E000000}"/>
    <cellStyle name="Vírgula 3 4" xfId="25" xr:uid="{00000000-0005-0000-0000-00002F000000}"/>
    <cellStyle name="Vírgula 4" xfId="10" xr:uid="{00000000-0005-0000-0000-000030000000}"/>
    <cellStyle name="Vírgula 4 2" xfId="17" xr:uid="{00000000-0005-0000-0000-000031000000}"/>
    <cellStyle name="Vírgula 4 2 2" xfId="35" xr:uid="{00000000-0005-0000-0000-000032000000}"/>
    <cellStyle name="Vírgula 4 3" xfId="28" xr:uid="{00000000-0005-0000-0000-000033000000}"/>
  </cellStyles>
  <dxfs count="0"/>
  <tableStyles count="0" defaultTableStyle="TableStyleMedium9" defaultPivotStyle="PivotStyleLight16"/>
  <colors>
    <mruColors>
      <color rgb="FF009999"/>
      <color rgb="FF0099FF"/>
      <color rgb="FF3399FF"/>
      <color rgb="FF00CC99"/>
      <color rgb="FF0000FF"/>
      <color rgb="FF66CCFF"/>
      <color rgb="FF008080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239485</xdr:colOff>
      <xdr:row>0</xdr:row>
      <xdr:rowOff>212272</xdr:rowOff>
    </xdr:from>
    <xdr:to>
      <xdr:col>0</xdr:col>
      <xdr:colOff>1379172</xdr:colOff>
      <xdr:row>1</xdr:row>
      <xdr:rowOff>223296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2F3D7D1-2632-4924-9B17-9AD2299E2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" y="212272"/>
          <a:ext cx="1139687" cy="419238"/>
        </a:xfrm>
        <a:prstGeom prst="rect">
          <a:avLst/>
        </a:prstGeom>
      </xdr:spPr>
    </xdr:pic>
    <xdr:clientData/>
  </xdr:twoCellAnchor>
  <xdr:twoCellAnchor editAs="oneCell">
    <xdr:from>
      <xdr:col>14</xdr:col>
      <xdr:colOff>101014</xdr:colOff>
      <xdr:row>0</xdr:row>
      <xdr:rowOff>188100</xdr:rowOff>
    </xdr:from>
    <xdr:to>
      <xdr:col>14</xdr:col>
      <xdr:colOff>1187692</xdr:colOff>
      <xdr:row>1</xdr:row>
      <xdr:rowOff>212328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8535F58-BBB0-4B68-92DA-DBE9EA932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89757" y="188100"/>
          <a:ext cx="1086678" cy="432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201386</xdr:colOff>
      <xdr:row>0</xdr:row>
      <xdr:rowOff>301758</xdr:rowOff>
    </xdr:from>
    <xdr:to>
      <xdr:col>0</xdr:col>
      <xdr:colOff>1341073</xdr:colOff>
      <xdr:row>1</xdr:row>
      <xdr:rowOff>339996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E299650-B543-462B-B629-73A559E28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386" y="301758"/>
          <a:ext cx="1139687" cy="419238"/>
        </a:xfrm>
        <a:prstGeom prst="rect">
          <a:avLst/>
        </a:prstGeom>
      </xdr:spPr>
    </xdr:pic>
    <xdr:clientData/>
  </xdr:twoCellAnchor>
  <xdr:twoCellAnchor editAs="oneCell">
    <xdr:from>
      <xdr:col>13</xdr:col>
      <xdr:colOff>106458</xdr:colOff>
      <xdr:row>0</xdr:row>
      <xdr:rowOff>293914</xdr:rowOff>
    </xdr:from>
    <xdr:to>
      <xdr:col>13</xdr:col>
      <xdr:colOff>1193136</xdr:colOff>
      <xdr:row>1</xdr:row>
      <xdr:rowOff>345356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D946246-7763-4CB6-B412-4EDEFB521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17915" y="293914"/>
          <a:ext cx="1086678" cy="4324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0</xdr:row>
      <xdr:rowOff>334414</xdr:rowOff>
    </xdr:from>
    <xdr:to>
      <xdr:col>0</xdr:col>
      <xdr:colOff>1547901</xdr:colOff>
      <xdr:row>1</xdr:row>
      <xdr:rowOff>225700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39ADB6E-D189-4CB7-A635-96575964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334414"/>
          <a:ext cx="1139687" cy="408356"/>
        </a:xfrm>
        <a:prstGeom prst="rect">
          <a:avLst/>
        </a:prstGeom>
      </xdr:spPr>
    </xdr:pic>
    <xdr:clientData/>
  </xdr:twoCellAnchor>
  <xdr:twoCellAnchor editAs="oneCell">
    <xdr:from>
      <xdr:col>15</xdr:col>
      <xdr:colOff>90129</xdr:colOff>
      <xdr:row>0</xdr:row>
      <xdr:rowOff>326570</xdr:rowOff>
    </xdr:from>
    <xdr:to>
      <xdr:col>15</xdr:col>
      <xdr:colOff>1198574</xdr:colOff>
      <xdr:row>1</xdr:row>
      <xdr:rowOff>231060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7155E06-4458-4756-8F20-468CE6D38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5758" y="326570"/>
          <a:ext cx="1108445" cy="4161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375557</xdr:colOff>
      <xdr:row>0</xdr:row>
      <xdr:rowOff>279987</xdr:rowOff>
    </xdr:from>
    <xdr:to>
      <xdr:col>0</xdr:col>
      <xdr:colOff>1515244</xdr:colOff>
      <xdr:row>1</xdr:row>
      <xdr:rowOff>291011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9DDF133-68F4-485C-AE43-8A3286965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557" y="279987"/>
          <a:ext cx="1139687" cy="419238"/>
        </a:xfrm>
        <a:prstGeom prst="rect">
          <a:avLst/>
        </a:prstGeom>
      </xdr:spPr>
    </xdr:pic>
    <xdr:clientData/>
  </xdr:twoCellAnchor>
  <xdr:twoCellAnchor editAs="oneCell">
    <xdr:from>
      <xdr:col>15</xdr:col>
      <xdr:colOff>95570</xdr:colOff>
      <xdr:row>0</xdr:row>
      <xdr:rowOff>304801</xdr:rowOff>
    </xdr:from>
    <xdr:to>
      <xdr:col>15</xdr:col>
      <xdr:colOff>1182248</xdr:colOff>
      <xdr:row>1</xdr:row>
      <xdr:rowOff>329029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C485762-04D1-4CDB-87DB-81A0E7C02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9013" y="304801"/>
          <a:ext cx="1086678" cy="4324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1:Q7"/>
  <sheetViews>
    <sheetView topLeftCell="F1" zoomScaleNormal="100" workbookViewId="0">
      <selection activeCell="G12" sqref="G12"/>
    </sheetView>
  </sheetViews>
  <sheetFormatPr defaultColWidth="9.15234375" defaultRowHeight="12.45" x14ac:dyDescent="0.3"/>
  <cols>
    <col min="1" max="1" width="23.3046875" style="3" customWidth="1"/>
    <col min="2" max="2" width="19.3828125" style="3" customWidth="1"/>
    <col min="3" max="3" width="16.3046875" style="3" customWidth="1"/>
    <col min="4" max="4" width="17.15234375" style="3" bestFit="1" customWidth="1"/>
    <col min="5" max="5" width="12" style="3" hidden="1" customWidth="1"/>
    <col min="6" max="6" width="14" style="3" customWidth="1"/>
    <col min="7" max="7" width="34.69140625" style="3" customWidth="1"/>
    <col min="8" max="8" width="20.53515625" style="3" customWidth="1"/>
    <col min="9" max="9" width="20.84375" style="1" bestFit="1" customWidth="1"/>
    <col min="10" max="10" width="17.84375" style="1" customWidth="1"/>
    <col min="11" max="11" width="17.69140625" style="1" bestFit="1" customWidth="1"/>
    <col min="12" max="12" width="22.69140625" style="1" bestFit="1" customWidth="1"/>
    <col min="13" max="13" width="22.3828125" style="2" customWidth="1"/>
    <col min="14" max="14" width="18.69140625" style="2" customWidth="1"/>
    <col min="15" max="15" width="17.84375" style="3" customWidth="1"/>
    <col min="16" max="16" width="9.15234375" style="2"/>
    <col min="17" max="17" width="9.15234375" style="3"/>
    <col min="18" max="18" width="9.15234375" style="3" customWidth="1"/>
    <col min="19" max="16384" width="9.15234375" style="3"/>
  </cols>
  <sheetData>
    <row r="1" spans="1:17" ht="32.25" customHeight="1" x14ac:dyDescent="0.3">
      <c r="A1" s="80"/>
      <c r="B1" s="82" t="s">
        <v>8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60" t="s">
        <v>73</v>
      </c>
      <c r="N1" s="61"/>
      <c r="O1" s="58"/>
    </row>
    <row r="2" spans="1:17" ht="32.25" customHeight="1" thickBot="1" x14ac:dyDescent="0.35">
      <c r="A2" s="8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62"/>
      <c r="N2" s="63"/>
      <c r="O2" s="59"/>
    </row>
    <row r="3" spans="1:17" ht="25.5" customHeight="1" thickBot="1" x14ac:dyDescent="0.45">
      <c r="A3" s="64" t="s">
        <v>26</v>
      </c>
      <c r="B3" s="78" t="s">
        <v>17</v>
      </c>
      <c r="C3" s="79" t="s">
        <v>11</v>
      </c>
      <c r="D3" s="78" t="s">
        <v>13</v>
      </c>
      <c r="E3" s="6" t="s">
        <v>16</v>
      </c>
      <c r="F3" s="66" t="s">
        <v>23</v>
      </c>
      <c r="G3" s="64" t="s">
        <v>0</v>
      </c>
      <c r="H3" s="64" t="s">
        <v>6</v>
      </c>
      <c r="I3" s="70" t="s">
        <v>5</v>
      </c>
      <c r="J3" s="71"/>
      <c r="K3" s="71"/>
      <c r="L3" s="72"/>
      <c r="M3" s="73" t="s">
        <v>4</v>
      </c>
      <c r="N3" s="74"/>
      <c r="O3" s="75"/>
    </row>
    <row r="4" spans="1:17" ht="30.75" customHeight="1" thickBot="1" x14ac:dyDescent="0.45">
      <c r="A4" s="69"/>
      <c r="B4" s="79"/>
      <c r="C4" s="79"/>
      <c r="D4" s="79"/>
      <c r="E4" s="7" t="s">
        <v>14</v>
      </c>
      <c r="F4" s="67"/>
      <c r="G4" s="69"/>
      <c r="H4" s="69"/>
      <c r="I4" s="76" t="s">
        <v>19</v>
      </c>
      <c r="J4" s="76" t="s">
        <v>15</v>
      </c>
      <c r="K4" s="76" t="s">
        <v>20</v>
      </c>
      <c r="L4" s="76" t="s">
        <v>1</v>
      </c>
      <c r="M4" s="64" t="s">
        <v>7</v>
      </c>
      <c r="N4" s="64" t="s">
        <v>3</v>
      </c>
      <c r="O4" s="64" t="s">
        <v>2</v>
      </c>
    </row>
    <row r="5" spans="1:17" ht="18" thickBot="1" x14ac:dyDescent="0.45">
      <c r="A5" s="65"/>
      <c r="B5" s="79"/>
      <c r="C5" s="79"/>
      <c r="D5" s="79"/>
      <c r="E5" s="8"/>
      <c r="F5" s="68"/>
      <c r="G5" s="65"/>
      <c r="H5" s="65"/>
      <c r="I5" s="77"/>
      <c r="J5" s="77"/>
      <c r="K5" s="77"/>
      <c r="L5" s="77"/>
      <c r="M5" s="65"/>
      <c r="N5" s="65"/>
      <c r="O5" s="65"/>
    </row>
    <row r="6" spans="1:17" ht="42.9" thickBot="1" x14ac:dyDescent="0.35">
      <c r="A6" s="16" t="s">
        <v>144</v>
      </c>
      <c r="B6" s="9" t="s">
        <v>18</v>
      </c>
      <c r="C6" s="16" t="s">
        <v>52</v>
      </c>
      <c r="D6" s="16" t="s">
        <v>15</v>
      </c>
      <c r="E6" s="10" t="s">
        <v>78</v>
      </c>
      <c r="F6" s="16" t="s">
        <v>145</v>
      </c>
      <c r="G6" s="34" t="s">
        <v>146</v>
      </c>
      <c r="H6" s="13" t="s">
        <v>147</v>
      </c>
      <c r="I6" s="54">
        <v>0</v>
      </c>
      <c r="J6" s="55" t="s">
        <v>61</v>
      </c>
      <c r="K6" s="56">
        <v>2338370</v>
      </c>
      <c r="L6" s="57">
        <v>2338370</v>
      </c>
      <c r="M6" s="14">
        <v>44196</v>
      </c>
      <c r="N6" s="14">
        <f>M6-30</f>
        <v>44166</v>
      </c>
      <c r="O6" s="14">
        <f t="shared" ref="O6" si="0">M6+60</f>
        <v>44256</v>
      </c>
      <c r="P6" s="3"/>
      <c r="Q6" s="2"/>
    </row>
    <row r="7" spans="1:17" x14ac:dyDescent="0.3">
      <c r="A7" s="4"/>
      <c r="O7" s="5"/>
      <c r="P7" s="3"/>
    </row>
  </sheetData>
  <mergeCells count="20">
    <mergeCell ref="A3:A5"/>
    <mergeCell ref="B3:B5"/>
    <mergeCell ref="C3:C5"/>
    <mergeCell ref="D3:D5"/>
    <mergeCell ref="A1:A2"/>
    <mergeCell ref="B1:L2"/>
    <mergeCell ref="O1:O2"/>
    <mergeCell ref="M1:N2"/>
    <mergeCell ref="N4:N5"/>
    <mergeCell ref="O4:O5"/>
    <mergeCell ref="F3:F5"/>
    <mergeCell ref="G3:G5"/>
    <mergeCell ref="H3:H5"/>
    <mergeCell ref="I3:L3"/>
    <mergeCell ref="M3:O3"/>
    <mergeCell ref="I4:I5"/>
    <mergeCell ref="J4:J5"/>
    <mergeCell ref="K4:K5"/>
    <mergeCell ref="L4:L5"/>
    <mergeCell ref="M4:M5"/>
  </mergeCells>
  <conditionalFormatting sqref="M6">
    <cfRule type="expression" priority="3" stopIfTrue="1">
      <formula>#REF!&gt;TODAY()+30</formula>
    </cfRule>
  </conditionalFormatting>
  <conditionalFormatting sqref="N6">
    <cfRule type="expression" priority="2" stopIfTrue="1">
      <formula>#REF!&gt;TODAY()+30</formula>
    </cfRule>
  </conditionalFormatting>
  <conditionalFormatting sqref="O6">
    <cfRule type="expression" priority="1" stopIfTrue="1">
      <formula>#REF!&gt;TODAY()+30</formula>
    </cfRule>
  </conditionalFormatting>
  <pageMargins left="0" right="0" top="0.19685039370078741" bottom="0" header="0.31496062992125984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</sheetPr>
  <dimension ref="A1:N8"/>
  <sheetViews>
    <sheetView workbookViewId="0">
      <pane xSplit="1" topLeftCell="B1" activePane="topRight" state="frozen"/>
      <selection pane="topRight" activeCell="M19" sqref="M19"/>
    </sheetView>
  </sheetViews>
  <sheetFormatPr defaultColWidth="9.15234375" defaultRowHeight="12.45" x14ac:dyDescent="0.3"/>
  <cols>
    <col min="1" max="1" width="22.69140625" style="3" customWidth="1"/>
    <col min="2" max="2" width="14.3046875" style="3" customWidth="1"/>
    <col min="3" max="3" width="15.3046875" style="3" customWidth="1"/>
    <col min="4" max="4" width="19.3046875" style="3" customWidth="1"/>
    <col min="5" max="5" width="16.69140625" style="3" bestFit="1" customWidth="1"/>
    <col min="6" max="6" width="53.84375" style="3" customWidth="1"/>
    <col min="7" max="7" width="31.3046875" style="3" customWidth="1"/>
    <col min="8" max="8" width="20.84375" style="1" bestFit="1" customWidth="1"/>
    <col min="9" max="9" width="17.84375" style="1" customWidth="1"/>
    <col min="10" max="10" width="17.69140625" style="1" bestFit="1" customWidth="1"/>
    <col min="11" max="11" width="22.69140625" style="1" bestFit="1" customWidth="1"/>
    <col min="12" max="12" width="24.3046875" style="2" customWidth="1"/>
    <col min="13" max="13" width="18.69140625" style="2" customWidth="1"/>
    <col min="14" max="14" width="17.84375" style="3" customWidth="1"/>
    <col min="15" max="16384" width="9.15234375" style="3"/>
  </cols>
  <sheetData>
    <row r="1" spans="1:14" ht="30" customHeight="1" x14ac:dyDescent="0.3">
      <c r="A1" s="80"/>
      <c r="B1" s="88" t="s">
        <v>9</v>
      </c>
      <c r="C1" s="82"/>
      <c r="D1" s="82"/>
      <c r="E1" s="82"/>
      <c r="F1" s="82"/>
      <c r="G1" s="82"/>
      <c r="H1" s="82"/>
      <c r="I1" s="82"/>
      <c r="J1" s="82"/>
      <c r="K1" s="89"/>
      <c r="L1" s="60" t="s">
        <v>73</v>
      </c>
      <c r="M1" s="61"/>
      <c r="N1" s="58"/>
    </row>
    <row r="2" spans="1:14" ht="45.75" customHeight="1" thickBot="1" x14ac:dyDescent="0.35">
      <c r="A2" s="81"/>
      <c r="B2" s="90"/>
      <c r="C2" s="83"/>
      <c r="D2" s="83"/>
      <c r="E2" s="83"/>
      <c r="F2" s="83"/>
      <c r="G2" s="83"/>
      <c r="H2" s="83"/>
      <c r="I2" s="83"/>
      <c r="J2" s="83"/>
      <c r="K2" s="91"/>
      <c r="L2" s="62"/>
      <c r="M2" s="63"/>
      <c r="N2" s="59"/>
    </row>
    <row r="3" spans="1:14" ht="25.5" customHeight="1" thickBot="1" x14ac:dyDescent="0.35">
      <c r="A3" s="64" t="s">
        <v>24</v>
      </c>
      <c r="B3" s="64" t="s">
        <v>17</v>
      </c>
      <c r="C3" s="86" t="s">
        <v>11</v>
      </c>
      <c r="D3" s="64" t="s">
        <v>13</v>
      </c>
      <c r="E3" s="84" t="s">
        <v>23</v>
      </c>
      <c r="F3" s="64" t="s">
        <v>0</v>
      </c>
      <c r="G3" s="64" t="s">
        <v>6</v>
      </c>
      <c r="H3" s="70" t="s">
        <v>5</v>
      </c>
      <c r="I3" s="71"/>
      <c r="J3" s="71"/>
      <c r="K3" s="72"/>
      <c r="L3" s="73" t="s">
        <v>4</v>
      </c>
      <c r="M3" s="74"/>
      <c r="N3" s="75"/>
    </row>
    <row r="4" spans="1:14" ht="52.5" customHeight="1" thickBot="1" x14ac:dyDescent="0.35">
      <c r="A4" s="69"/>
      <c r="B4" s="69"/>
      <c r="C4" s="87"/>
      <c r="D4" s="69"/>
      <c r="E4" s="85"/>
      <c r="F4" s="69"/>
      <c r="G4" s="69"/>
      <c r="H4" s="19" t="s">
        <v>19</v>
      </c>
      <c r="I4" s="19" t="s">
        <v>15</v>
      </c>
      <c r="J4" s="19" t="s">
        <v>20</v>
      </c>
      <c r="K4" s="19" t="s">
        <v>1</v>
      </c>
      <c r="L4" s="18" t="s">
        <v>7</v>
      </c>
      <c r="M4" s="39" t="s">
        <v>70</v>
      </c>
      <c r="N4" s="18" t="s">
        <v>2</v>
      </c>
    </row>
    <row r="5" spans="1:14" ht="57" thickBot="1" x14ac:dyDescent="0.35">
      <c r="A5" s="16" t="s">
        <v>49</v>
      </c>
      <c r="B5" s="16" t="s">
        <v>48</v>
      </c>
      <c r="C5" s="9">
        <v>2018</v>
      </c>
      <c r="D5" s="9" t="s">
        <v>10</v>
      </c>
      <c r="E5" s="10" t="s">
        <v>75</v>
      </c>
      <c r="F5" s="11" t="s">
        <v>50</v>
      </c>
      <c r="G5" s="11" t="s">
        <v>83</v>
      </c>
      <c r="H5" s="13">
        <v>499922</v>
      </c>
      <c r="I5" s="13">
        <v>0</v>
      </c>
      <c r="J5" s="13">
        <v>0</v>
      </c>
      <c r="K5" s="17">
        <f>H5+I5+J5</f>
        <v>499922</v>
      </c>
      <c r="L5" s="15">
        <v>44196</v>
      </c>
      <c r="M5" s="14">
        <v>44119</v>
      </c>
      <c r="N5" s="14">
        <f t="shared" ref="N5" si="0">L5+60</f>
        <v>44256</v>
      </c>
    </row>
    <row r="6" spans="1:14" ht="28.75" thickBot="1" x14ac:dyDescent="0.35">
      <c r="A6" s="16" t="s">
        <v>51</v>
      </c>
      <c r="B6" s="9" t="s">
        <v>97</v>
      </c>
      <c r="C6" s="9">
        <v>2018</v>
      </c>
      <c r="D6" s="9" t="s">
        <v>10</v>
      </c>
      <c r="E6" s="10" t="s">
        <v>76</v>
      </c>
      <c r="F6" s="11" t="s">
        <v>79</v>
      </c>
      <c r="G6" s="11" t="s">
        <v>82</v>
      </c>
      <c r="H6" s="36">
        <v>380000</v>
      </c>
      <c r="I6" s="36">
        <v>0</v>
      </c>
      <c r="J6" s="31">
        <v>0</v>
      </c>
      <c r="K6" s="17">
        <f>H6+I6+J6</f>
        <v>380000</v>
      </c>
      <c r="L6" s="16" t="s">
        <v>84</v>
      </c>
      <c r="M6" s="14">
        <v>44119</v>
      </c>
      <c r="N6" s="14">
        <f t="shared" ref="N6:N7" si="1">L6+60</f>
        <v>44256</v>
      </c>
    </row>
    <row r="7" spans="1:14" ht="18" thickBot="1" x14ac:dyDescent="0.35">
      <c r="A7" s="16" t="s">
        <v>60</v>
      </c>
      <c r="B7" s="9" t="s">
        <v>18</v>
      </c>
      <c r="C7" s="16" t="s">
        <v>52</v>
      </c>
      <c r="D7" s="16" t="s">
        <v>15</v>
      </c>
      <c r="E7" s="10" t="s">
        <v>78</v>
      </c>
      <c r="F7" s="16" t="s">
        <v>71</v>
      </c>
      <c r="G7" s="34" t="s">
        <v>142</v>
      </c>
      <c r="H7" s="13">
        <v>0</v>
      </c>
      <c r="I7" s="45">
        <v>3661630</v>
      </c>
      <c r="J7" s="35" t="s">
        <v>61</v>
      </c>
      <c r="K7" s="38">
        <f>H7+I7+J7</f>
        <v>3661630</v>
      </c>
      <c r="L7" s="37">
        <v>44196</v>
      </c>
      <c r="M7" s="14">
        <v>44165</v>
      </c>
      <c r="N7" s="14">
        <f t="shared" si="1"/>
        <v>44256</v>
      </c>
    </row>
    <row r="8" spans="1:14" ht="28.75" thickBot="1" x14ac:dyDescent="0.35">
      <c r="A8" s="16" t="s">
        <v>74</v>
      </c>
      <c r="B8" s="9" t="s">
        <v>98</v>
      </c>
      <c r="C8" s="9" t="s">
        <v>52</v>
      </c>
      <c r="D8" s="9" t="s">
        <v>10</v>
      </c>
      <c r="E8" s="10" t="s">
        <v>77</v>
      </c>
      <c r="F8" s="11" t="s">
        <v>80</v>
      </c>
      <c r="G8" s="11" t="s">
        <v>81</v>
      </c>
      <c r="H8" s="31">
        <v>449980</v>
      </c>
      <c r="I8" s="31">
        <v>0</v>
      </c>
      <c r="J8" s="31">
        <v>0</v>
      </c>
      <c r="K8" s="17">
        <f>H8+I8+J8</f>
        <v>449980</v>
      </c>
      <c r="L8" s="16" t="s">
        <v>84</v>
      </c>
      <c r="M8" s="14">
        <v>44119</v>
      </c>
      <c r="N8" s="14">
        <f t="shared" ref="N8" si="2">L8+60</f>
        <v>44256</v>
      </c>
    </row>
  </sheetData>
  <autoFilter ref="A4:N6" xr:uid="{00000000-0009-0000-0000-000001000000}"/>
  <mergeCells count="13">
    <mergeCell ref="A3:A4"/>
    <mergeCell ref="B3:B4"/>
    <mergeCell ref="C3:C4"/>
    <mergeCell ref="D3:D4"/>
    <mergeCell ref="A1:A2"/>
    <mergeCell ref="B1:K2"/>
    <mergeCell ref="N1:N2"/>
    <mergeCell ref="L1:M2"/>
    <mergeCell ref="E3:E4"/>
    <mergeCell ref="F3:F4"/>
    <mergeCell ref="G3:G4"/>
    <mergeCell ref="H3:K3"/>
    <mergeCell ref="L3:N3"/>
  </mergeCells>
  <conditionalFormatting sqref="M5:M7">
    <cfRule type="expression" priority="100" stopIfTrue="1">
      <formula>#REF!&gt;TODAY()+30</formula>
    </cfRule>
  </conditionalFormatting>
  <conditionalFormatting sqref="N5">
    <cfRule type="expression" priority="101" stopIfTrue="1">
      <formula>#REF!&gt;TODAY()+30</formula>
    </cfRule>
  </conditionalFormatting>
  <conditionalFormatting sqref="L5">
    <cfRule type="expression" priority="6" stopIfTrue="1">
      <formula>#REF!&gt;TODAY()+30</formula>
    </cfRule>
  </conditionalFormatting>
  <conditionalFormatting sqref="N6:N7">
    <cfRule type="expression" priority="5" stopIfTrue="1">
      <formula>#REF!&gt;TODAY()+30</formula>
    </cfRule>
  </conditionalFormatting>
  <conditionalFormatting sqref="M8">
    <cfRule type="expression" priority="2" stopIfTrue="1">
      <formula>#REF!&gt;TODAY()+30</formula>
    </cfRule>
  </conditionalFormatting>
  <conditionalFormatting sqref="N8">
    <cfRule type="expression" priority="1" stopIfTrue="1">
      <formula>#REF!&gt;TODAY()+30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999"/>
  </sheetPr>
  <dimension ref="A1:Q30"/>
  <sheetViews>
    <sheetView topLeftCell="A16" zoomScaleNormal="100" workbookViewId="0">
      <pane xSplit="1" topLeftCell="B1" activePane="topRight" state="frozen"/>
      <selection pane="topRight" activeCell="BN22" sqref="BN22"/>
    </sheetView>
  </sheetViews>
  <sheetFormatPr defaultColWidth="9.15234375" defaultRowHeight="12.45" x14ac:dyDescent="0.3"/>
  <cols>
    <col min="1" max="1" width="27.69140625" style="3" customWidth="1"/>
    <col min="2" max="2" width="17.15234375" style="3" customWidth="1"/>
    <col min="3" max="3" width="10.84375" style="3" customWidth="1"/>
    <col min="4" max="4" width="17.15234375" style="3" bestFit="1" customWidth="1"/>
    <col min="5" max="5" width="12" style="3" hidden="1" customWidth="1"/>
    <col min="6" max="6" width="12" style="3" bestFit="1" customWidth="1"/>
    <col min="7" max="7" width="37.53515625" style="3" customWidth="1"/>
    <col min="8" max="8" width="31.3046875" style="3" customWidth="1"/>
    <col min="9" max="9" width="20.84375" style="1" bestFit="1" customWidth="1"/>
    <col min="10" max="10" width="23.15234375" style="1" customWidth="1"/>
    <col min="11" max="11" width="21.53515625" style="1" customWidth="1"/>
    <col min="12" max="12" width="17.3828125" style="1" bestFit="1" customWidth="1"/>
    <col min="13" max="13" width="22.69140625" style="1" bestFit="1" customWidth="1"/>
    <col min="14" max="14" width="22.3828125" style="2" customWidth="1"/>
    <col min="15" max="15" width="16.3046875" style="2" bestFit="1" customWidth="1"/>
    <col min="16" max="16" width="17.84375" style="3" customWidth="1"/>
    <col min="17" max="17" width="9.15234375" style="2"/>
    <col min="18" max="18" width="9.15234375" style="3"/>
    <col min="19" max="19" width="9.15234375" style="3" customWidth="1"/>
    <col min="20" max="16384" width="9.15234375" style="3"/>
  </cols>
  <sheetData>
    <row r="1" spans="1:17" s="23" customFormat="1" ht="40.5" customHeight="1" x14ac:dyDescent="0.4">
      <c r="A1" s="64"/>
      <c r="B1" s="100" t="s">
        <v>22</v>
      </c>
      <c r="C1" s="100"/>
      <c r="D1" s="100"/>
      <c r="E1" s="100"/>
      <c r="F1" s="100"/>
      <c r="G1" s="100"/>
      <c r="H1" s="100"/>
      <c r="I1" s="100"/>
      <c r="J1" s="100"/>
      <c r="K1" s="21"/>
      <c r="L1" s="100"/>
      <c r="M1" s="100"/>
      <c r="N1" s="96" t="s">
        <v>85</v>
      </c>
      <c r="O1" s="97"/>
      <c r="P1" s="92"/>
      <c r="Q1" s="22"/>
    </row>
    <row r="2" spans="1:17" s="23" customFormat="1" ht="40.5" customHeight="1" thickBot="1" x14ac:dyDescent="0.45">
      <c r="A2" s="65"/>
      <c r="B2" s="101"/>
      <c r="C2" s="101"/>
      <c r="D2" s="101"/>
      <c r="E2" s="101"/>
      <c r="F2" s="101"/>
      <c r="G2" s="101"/>
      <c r="H2" s="101"/>
      <c r="I2" s="101"/>
      <c r="J2" s="101"/>
      <c r="K2" s="24"/>
      <c r="L2" s="101"/>
      <c r="M2" s="101"/>
      <c r="N2" s="98"/>
      <c r="O2" s="99"/>
      <c r="P2" s="93"/>
      <c r="Q2" s="22"/>
    </row>
    <row r="3" spans="1:17" s="23" customFormat="1" ht="25.5" customHeight="1" thickBot="1" x14ac:dyDescent="0.45">
      <c r="A3" s="64" t="s">
        <v>29</v>
      </c>
      <c r="B3" s="78" t="s">
        <v>43</v>
      </c>
      <c r="C3" s="79" t="s">
        <v>11</v>
      </c>
      <c r="D3" s="78" t="s">
        <v>13</v>
      </c>
      <c r="E3" s="6" t="s">
        <v>16</v>
      </c>
      <c r="F3" s="66" t="s">
        <v>23</v>
      </c>
      <c r="G3" s="64" t="s">
        <v>0</v>
      </c>
      <c r="H3" s="64" t="s">
        <v>6</v>
      </c>
      <c r="I3" s="70" t="s">
        <v>5</v>
      </c>
      <c r="J3" s="71"/>
      <c r="K3" s="71"/>
      <c r="L3" s="71"/>
      <c r="M3" s="72"/>
      <c r="N3" s="73" t="s">
        <v>4</v>
      </c>
      <c r="O3" s="74"/>
      <c r="P3" s="75"/>
      <c r="Q3" s="22"/>
    </row>
    <row r="4" spans="1:17" s="23" customFormat="1" ht="30.75" customHeight="1" thickBot="1" x14ac:dyDescent="0.45">
      <c r="A4" s="69"/>
      <c r="B4" s="79"/>
      <c r="C4" s="79"/>
      <c r="D4" s="79"/>
      <c r="E4" s="7" t="s">
        <v>14</v>
      </c>
      <c r="F4" s="67"/>
      <c r="G4" s="69"/>
      <c r="H4" s="69"/>
      <c r="I4" s="76" t="s">
        <v>19</v>
      </c>
      <c r="J4" s="76" t="s">
        <v>15</v>
      </c>
      <c r="K4" s="76" t="s">
        <v>27</v>
      </c>
      <c r="L4" s="76" t="s">
        <v>20</v>
      </c>
      <c r="M4" s="76" t="s">
        <v>53</v>
      </c>
      <c r="N4" s="64" t="s">
        <v>7</v>
      </c>
      <c r="O4" s="94" t="s">
        <v>70</v>
      </c>
      <c r="P4" s="64" t="s">
        <v>2</v>
      </c>
      <c r="Q4" s="22"/>
    </row>
    <row r="5" spans="1:17" s="23" customFormat="1" ht="18" thickBot="1" x14ac:dyDescent="0.45">
      <c r="A5" s="65"/>
      <c r="B5" s="79"/>
      <c r="C5" s="79"/>
      <c r="D5" s="79"/>
      <c r="E5" s="8"/>
      <c r="F5" s="68"/>
      <c r="G5" s="65"/>
      <c r="H5" s="65"/>
      <c r="I5" s="77"/>
      <c r="J5" s="77"/>
      <c r="K5" s="77"/>
      <c r="L5" s="77"/>
      <c r="M5" s="77"/>
      <c r="N5" s="65"/>
      <c r="O5" s="95"/>
      <c r="P5" s="65"/>
      <c r="Q5" s="22"/>
    </row>
    <row r="6" spans="1:17" ht="45" customHeight="1" thickBot="1" x14ac:dyDescent="0.35">
      <c r="A6" s="25" t="s">
        <v>62</v>
      </c>
      <c r="B6" s="25" t="s">
        <v>65</v>
      </c>
      <c r="C6" s="25" t="s">
        <v>52</v>
      </c>
      <c r="D6" s="25" t="s">
        <v>27</v>
      </c>
      <c r="E6" s="25"/>
      <c r="F6" s="25" t="s">
        <v>64</v>
      </c>
      <c r="G6" s="11" t="s">
        <v>63</v>
      </c>
      <c r="H6" s="26" t="s">
        <v>28</v>
      </c>
      <c r="I6" s="27">
        <v>0</v>
      </c>
      <c r="J6" s="27">
        <v>0</v>
      </c>
      <c r="K6" s="27">
        <v>200000</v>
      </c>
      <c r="L6" s="27">
        <v>0</v>
      </c>
      <c r="M6" s="17">
        <f t="shared" ref="M6:M7" si="0">I6+J6+K6+L6</f>
        <v>200000</v>
      </c>
      <c r="N6" s="28">
        <v>44183</v>
      </c>
      <c r="O6" s="14">
        <f t="shared" ref="O6:O16" si="1">N6-90</f>
        <v>44093</v>
      </c>
      <c r="P6" s="28">
        <v>44204</v>
      </c>
    </row>
    <row r="7" spans="1:17" ht="45" customHeight="1" thickBot="1" x14ac:dyDescent="0.35">
      <c r="A7" s="25" t="s">
        <v>99</v>
      </c>
      <c r="B7" s="25" t="s">
        <v>65</v>
      </c>
      <c r="C7" s="25" t="s">
        <v>66</v>
      </c>
      <c r="D7" s="25" t="s">
        <v>27</v>
      </c>
      <c r="E7" s="25"/>
      <c r="F7" s="25" t="s">
        <v>68</v>
      </c>
      <c r="G7" s="11" t="s">
        <v>67</v>
      </c>
      <c r="H7" s="26" t="s">
        <v>28</v>
      </c>
      <c r="I7" s="27">
        <v>0</v>
      </c>
      <c r="J7" s="27">
        <v>0</v>
      </c>
      <c r="K7" s="27">
        <v>500000</v>
      </c>
      <c r="L7" s="27">
        <v>0</v>
      </c>
      <c r="M7" s="17">
        <f t="shared" si="0"/>
        <v>500000</v>
      </c>
      <c r="N7" s="28">
        <v>44561</v>
      </c>
      <c r="O7" s="14">
        <f t="shared" si="1"/>
        <v>44471</v>
      </c>
      <c r="P7" s="28">
        <v>44204</v>
      </c>
    </row>
    <row r="8" spans="1:17" ht="45" customHeight="1" thickBot="1" x14ac:dyDescent="0.35">
      <c r="A8" s="32" t="s">
        <v>55</v>
      </c>
      <c r="B8" s="32" t="s">
        <v>18</v>
      </c>
      <c r="C8" s="32" t="s">
        <v>21</v>
      </c>
      <c r="D8" s="32" t="s">
        <v>15</v>
      </c>
      <c r="E8" s="32"/>
      <c r="F8" s="32" t="s">
        <v>56</v>
      </c>
      <c r="G8" s="33" t="s">
        <v>57</v>
      </c>
      <c r="H8" s="33" t="s">
        <v>54</v>
      </c>
      <c r="I8" s="27">
        <v>0</v>
      </c>
      <c r="J8" s="27">
        <v>10987087.550000001</v>
      </c>
      <c r="K8" s="27">
        <v>0</v>
      </c>
      <c r="L8" s="27">
        <v>0</v>
      </c>
      <c r="M8" s="17">
        <f>I8+J8+K8+L8</f>
        <v>10987087.550000001</v>
      </c>
      <c r="N8" s="28">
        <v>44439</v>
      </c>
      <c r="O8" s="14">
        <f t="shared" si="1"/>
        <v>44349</v>
      </c>
      <c r="P8" s="28">
        <f t="shared" ref="P8:P16" si="2">N8+60</f>
        <v>44499</v>
      </c>
    </row>
    <row r="9" spans="1:17" ht="45" customHeight="1" thickBot="1" x14ac:dyDescent="0.35">
      <c r="A9" s="32" t="s">
        <v>89</v>
      </c>
      <c r="B9" s="32"/>
      <c r="C9" s="32"/>
      <c r="D9" s="32"/>
      <c r="E9" s="32"/>
      <c r="F9" s="32" t="s">
        <v>90</v>
      </c>
      <c r="G9" s="33" t="s">
        <v>87</v>
      </c>
      <c r="H9" s="33" t="s">
        <v>54</v>
      </c>
      <c r="I9" s="27">
        <v>0</v>
      </c>
      <c r="J9" s="27">
        <v>5473037.3899999997</v>
      </c>
      <c r="K9" s="27">
        <v>0</v>
      </c>
      <c r="L9" s="27">
        <v>0</v>
      </c>
      <c r="M9" s="17">
        <f t="shared" ref="M9:M10" si="3">I9+J9+K9+L9</f>
        <v>5473037.3899999997</v>
      </c>
      <c r="N9" s="28">
        <v>44196</v>
      </c>
      <c r="O9" s="14">
        <f t="shared" ref="O9:O10" si="4">N9-90</f>
        <v>44106</v>
      </c>
      <c r="P9" s="28">
        <f t="shared" ref="P9:P10" si="5">N9+60</f>
        <v>44256</v>
      </c>
    </row>
    <row r="10" spans="1:17" ht="45" customHeight="1" thickBot="1" x14ac:dyDescent="0.35">
      <c r="A10" s="32" t="s">
        <v>91</v>
      </c>
      <c r="B10" s="32"/>
      <c r="C10" s="32"/>
      <c r="D10" s="32"/>
      <c r="E10" s="32"/>
      <c r="F10" s="32" t="s">
        <v>92</v>
      </c>
      <c r="G10" s="33" t="s">
        <v>88</v>
      </c>
      <c r="H10" s="33" t="s">
        <v>54</v>
      </c>
      <c r="I10" s="27">
        <v>0</v>
      </c>
      <c r="J10" s="27">
        <v>10354202.710000001</v>
      </c>
      <c r="K10" s="27">
        <v>0</v>
      </c>
      <c r="L10" s="27">
        <v>0</v>
      </c>
      <c r="M10" s="17">
        <f t="shared" si="3"/>
        <v>10354202.710000001</v>
      </c>
      <c r="N10" s="28">
        <v>44560</v>
      </c>
      <c r="O10" s="14">
        <f t="shared" si="4"/>
        <v>44470</v>
      </c>
      <c r="P10" s="28">
        <f t="shared" si="5"/>
        <v>44620</v>
      </c>
    </row>
    <row r="11" spans="1:17" ht="42.9" thickBot="1" x14ac:dyDescent="0.35">
      <c r="A11" s="16" t="s">
        <v>33</v>
      </c>
      <c r="B11" s="9" t="s">
        <v>18</v>
      </c>
      <c r="C11" s="9">
        <v>2018</v>
      </c>
      <c r="D11" s="9" t="s">
        <v>15</v>
      </c>
      <c r="E11" s="9" t="s">
        <v>18</v>
      </c>
      <c r="F11" s="9" t="s">
        <v>18</v>
      </c>
      <c r="G11" s="11" t="s">
        <v>44</v>
      </c>
      <c r="H11" s="11" t="s">
        <v>37</v>
      </c>
      <c r="I11" s="13">
        <v>0</v>
      </c>
      <c r="J11" s="12">
        <v>50000</v>
      </c>
      <c r="K11" s="13">
        <v>0</v>
      </c>
      <c r="L11" s="13">
        <v>0</v>
      </c>
      <c r="M11" s="17">
        <f t="shared" ref="M11:M15" si="6">I11+J11+K11+L11</f>
        <v>50000</v>
      </c>
      <c r="N11" s="15">
        <v>44386</v>
      </c>
      <c r="O11" s="14">
        <f t="shared" si="1"/>
        <v>44296</v>
      </c>
      <c r="P11" s="14">
        <f>N11+60</f>
        <v>44446</v>
      </c>
    </row>
    <row r="12" spans="1:17" ht="42.9" thickBot="1" x14ac:dyDescent="0.35">
      <c r="A12" s="16" t="s">
        <v>34</v>
      </c>
      <c r="B12" s="9" t="s">
        <v>18</v>
      </c>
      <c r="C12" s="9">
        <v>2018</v>
      </c>
      <c r="D12" s="9" t="s">
        <v>15</v>
      </c>
      <c r="E12" s="9" t="s">
        <v>18</v>
      </c>
      <c r="F12" s="9" t="s">
        <v>18</v>
      </c>
      <c r="G12" s="11" t="s">
        <v>31</v>
      </c>
      <c r="H12" s="11" t="s">
        <v>38</v>
      </c>
      <c r="I12" s="13">
        <v>0</v>
      </c>
      <c r="J12" s="12">
        <v>250000</v>
      </c>
      <c r="K12" s="13">
        <v>0</v>
      </c>
      <c r="L12" s="13">
        <v>0</v>
      </c>
      <c r="M12" s="17">
        <f t="shared" si="6"/>
        <v>250000</v>
      </c>
      <c r="N12" s="40">
        <v>44264</v>
      </c>
      <c r="O12" s="14">
        <f t="shared" si="1"/>
        <v>44174</v>
      </c>
      <c r="P12" s="14">
        <f>N12+60</f>
        <v>44324</v>
      </c>
      <c r="Q12" s="3"/>
    </row>
    <row r="13" spans="1:17" ht="71.150000000000006" thickBot="1" x14ac:dyDescent="0.4">
      <c r="A13" s="16" t="s">
        <v>36</v>
      </c>
      <c r="B13" s="9" t="s">
        <v>18</v>
      </c>
      <c r="C13" s="9">
        <v>2018</v>
      </c>
      <c r="D13" s="9" t="s">
        <v>15</v>
      </c>
      <c r="E13" s="29"/>
      <c r="F13" s="9" t="s">
        <v>18</v>
      </c>
      <c r="G13" s="11" t="s">
        <v>32</v>
      </c>
      <c r="H13" s="11" t="s">
        <v>39</v>
      </c>
      <c r="I13" s="13">
        <v>0</v>
      </c>
      <c r="J13" s="12">
        <v>1679810.28</v>
      </c>
      <c r="K13" s="13">
        <v>0</v>
      </c>
      <c r="L13" s="13">
        <v>0</v>
      </c>
      <c r="M13" s="17">
        <f>I13+J13+K13+L13</f>
        <v>1679810.28</v>
      </c>
      <c r="N13" s="15">
        <v>44188</v>
      </c>
      <c r="O13" s="14">
        <f t="shared" si="1"/>
        <v>44098</v>
      </c>
      <c r="P13" s="14">
        <f>N13+60</f>
        <v>44248</v>
      </c>
      <c r="Q13" s="3"/>
    </row>
    <row r="14" spans="1:17" ht="105" customHeight="1" thickBot="1" x14ac:dyDescent="0.4">
      <c r="A14" s="16" t="s">
        <v>35</v>
      </c>
      <c r="B14" s="9" t="s">
        <v>18</v>
      </c>
      <c r="C14" s="9">
        <v>2018</v>
      </c>
      <c r="D14" s="9" t="s">
        <v>15</v>
      </c>
      <c r="E14" s="29"/>
      <c r="F14" s="9" t="s">
        <v>18</v>
      </c>
      <c r="G14" s="11" t="s">
        <v>30</v>
      </c>
      <c r="H14" s="11" t="s">
        <v>39</v>
      </c>
      <c r="I14" s="13">
        <v>0</v>
      </c>
      <c r="J14" s="12">
        <v>1199720.8799999999</v>
      </c>
      <c r="K14" s="13">
        <v>0</v>
      </c>
      <c r="L14" s="13">
        <v>0</v>
      </c>
      <c r="M14" s="17">
        <f t="shared" si="6"/>
        <v>1199720.8799999999</v>
      </c>
      <c r="N14" s="15">
        <v>44188</v>
      </c>
      <c r="O14" s="14">
        <f t="shared" si="1"/>
        <v>44098</v>
      </c>
      <c r="P14" s="14">
        <f t="shared" si="2"/>
        <v>44248</v>
      </c>
      <c r="Q14" s="3"/>
    </row>
    <row r="15" spans="1:17" ht="77.25" customHeight="1" thickBot="1" x14ac:dyDescent="0.35">
      <c r="A15" s="16" t="s">
        <v>42</v>
      </c>
      <c r="B15" s="9" t="s">
        <v>18</v>
      </c>
      <c r="C15" s="9">
        <v>2018</v>
      </c>
      <c r="D15" s="9" t="s">
        <v>15</v>
      </c>
      <c r="E15" s="9" t="s">
        <v>18</v>
      </c>
      <c r="F15" s="9" t="s">
        <v>18</v>
      </c>
      <c r="G15" s="11" t="s">
        <v>40</v>
      </c>
      <c r="H15" s="11" t="s">
        <v>41</v>
      </c>
      <c r="I15" s="13">
        <v>0</v>
      </c>
      <c r="J15" s="20">
        <v>50000</v>
      </c>
      <c r="K15" s="13">
        <v>0</v>
      </c>
      <c r="L15" s="13">
        <v>0</v>
      </c>
      <c r="M15" s="17">
        <f t="shared" si="6"/>
        <v>50000</v>
      </c>
      <c r="N15" s="14">
        <v>44279</v>
      </c>
      <c r="O15" s="14">
        <f t="shared" si="1"/>
        <v>44189</v>
      </c>
      <c r="P15" s="14">
        <f t="shared" si="2"/>
        <v>44339</v>
      </c>
      <c r="Q15" s="3"/>
    </row>
    <row r="16" spans="1:17" ht="85.3" thickBot="1" x14ac:dyDescent="0.35">
      <c r="A16" s="16" t="s">
        <v>45</v>
      </c>
      <c r="B16" s="9" t="s">
        <v>18</v>
      </c>
      <c r="C16" s="9">
        <v>2018</v>
      </c>
      <c r="D16" s="9" t="s">
        <v>15</v>
      </c>
      <c r="E16" s="30"/>
      <c r="F16" s="9" t="s">
        <v>18</v>
      </c>
      <c r="G16" s="11" t="s">
        <v>46</v>
      </c>
      <c r="H16" s="11" t="s">
        <v>39</v>
      </c>
      <c r="I16" s="13">
        <v>0</v>
      </c>
      <c r="J16" s="20" t="s">
        <v>47</v>
      </c>
      <c r="K16" s="13">
        <v>0</v>
      </c>
      <c r="L16" s="13">
        <v>0</v>
      </c>
      <c r="M16" s="17">
        <f>I16+J16+K16+L16</f>
        <v>200000</v>
      </c>
      <c r="N16" s="15">
        <v>44171</v>
      </c>
      <c r="O16" s="14">
        <f t="shared" si="1"/>
        <v>44081</v>
      </c>
      <c r="P16" s="14">
        <f t="shared" si="2"/>
        <v>44231</v>
      </c>
      <c r="Q16" s="3"/>
    </row>
    <row r="17" spans="1:17" ht="14.6" thickBot="1" x14ac:dyDescent="0.35">
      <c r="A17" s="16" t="s">
        <v>60</v>
      </c>
      <c r="B17" s="9" t="s">
        <v>100</v>
      </c>
      <c r="C17" s="9" t="s">
        <v>52</v>
      </c>
      <c r="D17" s="9" t="s">
        <v>15</v>
      </c>
      <c r="E17" s="30"/>
      <c r="F17" s="9"/>
      <c r="G17" s="11" t="s">
        <v>101</v>
      </c>
      <c r="H17" s="11" t="s">
        <v>143</v>
      </c>
      <c r="I17" s="13">
        <v>0</v>
      </c>
      <c r="J17" s="20">
        <v>3000000</v>
      </c>
      <c r="K17" s="13">
        <v>0</v>
      </c>
      <c r="L17" s="13">
        <v>0</v>
      </c>
      <c r="M17" s="17">
        <f>I17+J17+K17+L17</f>
        <v>3000000</v>
      </c>
      <c r="N17" s="15">
        <v>44196</v>
      </c>
      <c r="O17" s="14">
        <v>43922</v>
      </c>
      <c r="P17" s="14">
        <v>44072</v>
      </c>
      <c r="Q17" s="3"/>
    </row>
    <row r="18" spans="1:17" ht="28.75" thickBot="1" x14ac:dyDescent="0.35">
      <c r="A18" s="16" t="s">
        <v>102</v>
      </c>
      <c r="B18" s="9" t="s">
        <v>100</v>
      </c>
      <c r="C18" s="9" t="s">
        <v>66</v>
      </c>
      <c r="D18" s="9" t="s">
        <v>27</v>
      </c>
      <c r="E18" s="30"/>
      <c r="F18" s="9" t="s">
        <v>106</v>
      </c>
      <c r="G18" s="11" t="s">
        <v>103</v>
      </c>
      <c r="H18" s="11" t="s">
        <v>104</v>
      </c>
      <c r="I18" s="13">
        <v>0</v>
      </c>
      <c r="J18" s="20">
        <v>0</v>
      </c>
      <c r="K18" s="13">
        <v>120000</v>
      </c>
      <c r="L18" s="13">
        <v>0</v>
      </c>
      <c r="M18" s="17">
        <f>I18+J18+K18+L18</f>
        <v>120000</v>
      </c>
      <c r="N18" s="15">
        <v>44561</v>
      </c>
      <c r="O18" s="14">
        <f t="shared" ref="O18:O19" si="7">N18-90</f>
        <v>44471</v>
      </c>
      <c r="P18" s="14">
        <f t="shared" ref="P18:P19" si="8">N18+60</f>
        <v>44621</v>
      </c>
      <c r="Q18" s="3"/>
    </row>
    <row r="19" spans="1:17" ht="14.6" thickBot="1" x14ac:dyDescent="0.35">
      <c r="A19" s="16" t="s">
        <v>105</v>
      </c>
      <c r="B19" s="9" t="s">
        <v>100</v>
      </c>
      <c r="C19" s="9" t="s">
        <v>66</v>
      </c>
      <c r="D19" s="9" t="s">
        <v>27</v>
      </c>
      <c r="E19" s="30"/>
      <c r="F19" s="9" t="s">
        <v>107</v>
      </c>
      <c r="G19" s="11" t="s">
        <v>108</v>
      </c>
      <c r="H19" s="11" t="s">
        <v>109</v>
      </c>
      <c r="I19" s="13">
        <v>0</v>
      </c>
      <c r="J19" s="20">
        <v>0</v>
      </c>
      <c r="K19" s="13">
        <v>150000</v>
      </c>
      <c r="L19" s="13">
        <v>0</v>
      </c>
      <c r="M19" s="17">
        <f t="shared" ref="M19:M29" si="9">I19+J19+K19+L19</f>
        <v>150000</v>
      </c>
      <c r="N19" s="15">
        <v>44561</v>
      </c>
      <c r="O19" s="14">
        <f t="shared" si="7"/>
        <v>44471</v>
      </c>
      <c r="P19" s="14">
        <f t="shared" si="8"/>
        <v>44621</v>
      </c>
      <c r="Q19" s="3"/>
    </row>
    <row r="20" spans="1:17" ht="28.75" thickBot="1" x14ac:dyDescent="0.35">
      <c r="A20" s="16" t="s">
        <v>110</v>
      </c>
      <c r="B20" s="9" t="s">
        <v>100</v>
      </c>
      <c r="C20" s="9" t="s">
        <v>66</v>
      </c>
      <c r="D20" s="9" t="s">
        <v>27</v>
      </c>
      <c r="E20" s="30"/>
      <c r="F20" s="9" t="s">
        <v>112</v>
      </c>
      <c r="G20" s="11" t="s">
        <v>121</v>
      </c>
      <c r="H20" s="11" t="s">
        <v>122</v>
      </c>
      <c r="I20" s="13">
        <v>0</v>
      </c>
      <c r="J20" s="20">
        <v>0</v>
      </c>
      <c r="K20" s="13">
        <v>70000</v>
      </c>
      <c r="L20" s="13">
        <v>0</v>
      </c>
      <c r="M20" s="17">
        <f t="shared" si="9"/>
        <v>70000</v>
      </c>
      <c r="N20" s="15">
        <v>44500</v>
      </c>
      <c r="O20" s="14">
        <f t="shared" ref="O20:O30" si="10">N20-90</f>
        <v>44410</v>
      </c>
      <c r="P20" s="14">
        <f t="shared" ref="P20:P30" si="11">N20+60</f>
        <v>44560</v>
      </c>
      <c r="Q20" s="3"/>
    </row>
    <row r="21" spans="1:17" ht="28.75" thickBot="1" x14ac:dyDescent="0.35">
      <c r="A21" s="16" t="s">
        <v>111</v>
      </c>
      <c r="B21" s="9" t="s">
        <v>69</v>
      </c>
      <c r="C21" s="9" t="s">
        <v>66</v>
      </c>
      <c r="D21" s="9" t="s">
        <v>27</v>
      </c>
      <c r="E21" s="30"/>
      <c r="F21" s="9" t="s">
        <v>113</v>
      </c>
      <c r="G21" s="11" t="s">
        <v>103</v>
      </c>
      <c r="H21" s="11" t="s">
        <v>104</v>
      </c>
      <c r="I21" s="13">
        <v>0</v>
      </c>
      <c r="J21" s="20">
        <v>0</v>
      </c>
      <c r="K21" s="13">
        <v>1277549</v>
      </c>
      <c r="L21" s="13">
        <v>0</v>
      </c>
      <c r="M21" s="17">
        <f t="shared" si="9"/>
        <v>1277549</v>
      </c>
      <c r="N21" s="15">
        <v>44561</v>
      </c>
      <c r="O21" s="14">
        <f t="shared" si="10"/>
        <v>44471</v>
      </c>
      <c r="P21" s="14">
        <f t="shared" si="11"/>
        <v>44621</v>
      </c>
      <c r="Q21" s="3"/>
    </row>
    <row r="22" spans="1:17" ht="28.75" thickBot="1" x14ac:dyDescent="0.35">
      <c r="A22" s="16" t="s">
        <v>114</v>
      </c>
      <c r="B22" s="9" t="s">
        <v>65</v>
      </c>
      <c r="C22" s="9" t="s">
        <v>66</v>
      </c>
      <c r="D22" s="9" t="s">
        <v>27</v>
      </c>
      <c r="E22" s="30"/>
      <c r="F22" s="9" t="s">
        <v>115</v>
      </c>
      <c r="G22" s="11" t="s">
        <v>103</v>
      </c>
      <c r="H22" s="11" t="s">
        <v>104</v>
      </c>
      <c r="I22" s="13">
        <v>0</v>
      </c>
      <c r="J22" s="20">
        <v>0</v>
      </c>
      <c r="K22" s="13">
        <v>300000</v>
      </c>
      <c r="L22" s="13">
        <v>0</v>
      </c>
      <c r="M22" s="17">
        <f t="shared" si="9"/>
        <v>300000</v>
      </c>
      <c r="N22" s="15">
        <v>44561</v>
      </c>
      <c r="O22" s="14">
        <f t="shared" si="10"/>
        <v>44471</v>
      </c>
      <c r="P22" s="14">
        <f t="shared" si="11"/>
        <v>44621</v>
      </c>
      <c r="Q22" s="3"/>
    </row>
    <row r="23" spans="1:17" ht="28.75" thickBot="1" x14ac:dyDescent="0.35">
      <c r="A23" s="16" t="s">
        <v>116</v>
      </c>
      <c r="B23" s="9" t="s">
        <v>100</v>
      </c>
      <c r="C23" s="9" t="s">
        <v>66</v>
      </c>
      <c r="D23" s="9" t="s">
        <v>27</v>
      </c>
      <c r="E23" s="30"/>
      <c r="F23" s="9" t="s">
        <v>117</v>
      </c>
      <c r="G23" s="11" t="s">
        <v>118</v>
      </c>
      <c r="H23" s="11" t="s">
        <v>109</v>
      </c>
      <c r="I23" s="13">
        <v>0</v>
      </c>
      <c r="J23" s="20">
        <v>0</v>
      </c>
      <c r="K23" s="13">
        <v>248161</v>
      </c>
      <c r="L23" s="13">
        <v>0</v>
      </c>
      <c r="M23" s="17">
        <f t="shared" si="9"/>
        <v>248161</v>
      </c>
      <c r="N23" s="15">
        <v>44561</v>
      </c>
      <c r="O23" s="14">
        <f t="shared" si="10"/>
        <v>44471</v>
      </c>
      <c r="P23" s="14">
        <f t="shared" si="11"/>
        <v>44621</v>
      </c>
      <c r="Q23" s="3"/>
    </row>
    <row r="24" spans="1:17" ht="28.75" thickBot="1" x14ac:dyDescent="0.35">
      <c r="A24" s="16" t="s">
        <v>119</v>
      </c>
      <c r="B24" s="9" t="s">
        <v>65</v>
      </c>
      <c r="C24" s="9" t="s">
        <v>66</v>
      </c>
      <c r="D24" s="9" t="s">
        <v>27</v>
      </c>
      <c r="E24" s="30"/>
      <c r="F24" s="9" t="s">
        <v>120</v>
      </c>
      <c r="G24" s="11" t="s">
        <v>121</v>
      </c>
      <c r="H24" s="11" t="s">
        <v>122</v>
      </c>
      <c r="I24" s="13">
        <v>0</v>
      </c>
      <c r="J24" s="20">
        <v>0</v>
      </c>
      <c r="K24" s="13">
        <v>535290</v>
      </c>
      <c r="L24" s="13">
        <v>0</v>
      </c>
      <c r="M24" s="17">
        <f t="shared" si="9"/>
        <v>535290</v>
      </c>
      <c r="N24" s="15">
        <v>44561</v>
      </c>
      <c r="O24" s="14">
        <f t="shared" si="10"/>
        <v>44471</v>
      </c>
      <c r="P24" s="14">
        <f t="shared" si="11"/>
        <v>44621</v>
      </c>
      <c r="Q24" s="3"/>
    </row>
    <row r="25" spans="1:17" ht="28.75" thickBot="1" x14ac:dyDescent="0.35">
      <c r="A25" s="16" t="s">
        <v>123</v>
      </c>
      <c r="B25" s="9" t="s">
        <v>65</v>
      </c>
      <c r="C25" s="9" t="s">
        <v>66</v>
      </c>
      <c r="D25" s="9" t="s">
        <v>27</v>
      </c>
      <c r="E25" s="30"/>
      <c r="F25" s="9" t="s">
        <v>124</v>
      </c>
      <c r="G25" s="11" t="s">
        <v>128</v>
      </c>
      <c r="H25" s="11" t="s">
        <v>125</v>
      </c>
      <c r="I25" s="13">
        <v>0</v>
      </c>
      <c r="J25" s="20">
        <v>0</v>
      </c>
      <c r="K25" s="13">
        <v>246667</v>
      </c>
      <c r="L25" s="13">
        <v>0</v>
      </c>
      <c r="M25" s="17">
        <f t="shared" si="9"/>
        <v>246667</v>
      </c>
      <c r="N25" s="15">
        <v>44561</v>
      </c>
      <c r="O25" s="14">
        <f t="shared" si="10"/>
        <v>44471</v>
      </c>
      <c r="P25" s="14">
        <f t="shared" si="11"/>
        <v>44621</v>
      </c>
      <c r="Q25" s="3"/>
    </row>
    <row r="26" spans="1:17" ht="28.75" thickBot="1" x14ac:dyDescent="0.35">
      <c r="A26" s="16" t="s">
        <v>126</v>
      </c>
      <c r="B26" s="9" t="s">
        <v>69</v>
      </c>
      <c r="C26" s="9" t="s">
        <v>66</v>
      </c>
      <c r="D26" s="9" t="s">
        <v>27</v>
      </c>
      <c r="E26" s="30"/>
      <c r="F26" s="9" t="s">
        <v>127</v>
      </c>
      <c r="G26" s="11" t="s">
        <v>129</v>
      </c>
      <c r="H26" s="11" t="s">
        <v>109</v>
      </c>
      <c r="I26" s="13">
        <v>0</v>
      </c>
      <c r="J26" s="20">
        <v>0</v>
      </c>
      <c r="K26" s="13">
        <v>200000</v>
      </c>
      <c r="L26" s="13">
        <v>0</v>
      </c>
      <c r="M26" s="17">
        <f t="shared" si="9"/>
        <v>200000</v>
      </c>
      <c r="N26" s="15">
        <v>44561</v>
      </c>
      <c r="O26" s="14">
        <f t="shared" si="10"/>
        <v>44471</v>
      </c>
      <c r="P26" s="14">
        <f t="shared" si="11"/>
        <v>44621</v>
      </c>
      <c r="Q26" s="3"/>
    </row>
    <row r="27" spans="1:17" ht="28.75" thickBot="1" x14ac:dyDescent="0.35">
      <c r="A27" s="16" t="s">
        <v>130</v>
      </c>
      <c r="B27" s="9" t="s">
        <v>69</v>
      </c>
      <c r="C27" s="9" t="s">
        <v>66</v>
      </c>
      <c r="D27" s="9" t="s">
        <v>27</v>
      </c>
      <c r="E27" s="30"/>
      <c r="F27" s="9" t="s">
        <v>131</v>
      </c>
      <c r="G27" s="11" t="s">
        <v>128</v>
      </c>
      <c r="H27" s="11" t="s">
        <v>125</v>
      </c>
      <c r="I27" s="13">
        <v>0</v>
      </c>
      <c r="J27" s="20">
        <v>0</v>
      </c>
      <c r="K27" s="13">
        <v>100000</v>
      </c>
      <c r="L27" s="13">
        <v>0</v>
      </c>
      <c r="M27" s="17">
        <f t="shared" si="9"/>
        <v>100000</v>
      </c>
      <c r="N27" s="15">
        <v>44561</v>
      </c>
      <c r="O27" s="14">
        <f t="shared" si="10"/>
        <v>44471</v>
      </c>
      <c r="P27" s="14">
        <f t="shared" si="11"/>
        <v>44621</v>
      </c>
      <c r="Q27" s="3"/>
    </row>
    <row r="28" spans="1:17" ht="28.75" thickBot="1" x14ac:dyDescent="0.35">
      <c r="A28" s="16" t="s">
        <v>132</v>
      </c>
      <c r="B28" s="9" t="s">
        <v>65</v>
      </c>
      <c r="C28" s="9" t="s">
        <v>66</v>
      </c>
      <c r="D28" s="9" t="s">
        <v>27</v>
      </c>
      <c r="E28" s="30"/>
      <c r="F28" s="9" t="s">
        <v>133</v>
      </c>
      <c r="G28" s="11" t="s">
        <v>121</v>
      </c>
      <c r="H28" s="11" t="s">
        <v>122</v>
      </c>
      <c r="I28" s="13">
        <v>0</v>
      </c>
      <c r="J28" s="20">
        <v>0</v>
      </c>
      <c r="K28" s="13">
        <v>100000</v>
      </c>
      <c r="L28" s="13">
        <v>0</v>
      </c>
      <c r="M28" s="17">
        <f t="shared" si="9"/>
        <v>100000</v>
      </c>
      <c r="N28" s="15">
        <v>44500</v>
      </c>
      <c r="O28" s="14">
        <f t="shared" si="10"/>
        <v>44410</v>
      </c>
      <c r="P28" s="14">
        <f t="shared" si="11"/>
        <v>44560</v>
      </c>
      <c r="Q28" s="3"/>
    </row>
    <row r="29" spans="1:17" ht="28.75" thickBot="1" x14ac:dyDescent="0.35">
      <c r="A29" s="16" t="s">
        <v>134</v>
      </c>
      <c r="B29" s="9" t="s">
        <v>65</v>
      </c>
      <c r="C29" s="9" t="s">
        <v>66</v>
      </c>
      <c r="D29" s="9" t="s">
        <v>27</v>
      </c>
      <c r="E29" s="30"/>
      <c r="F29" s="9" t="s">
        <v>135</v>
      </c>
      <c r="G29" s="11" t="s">
        <v>103</v>
      </c>
      <c r="H29" s="11" t="s">
        <v>136</v>
      </c>
      <c r="I29" s="13">
        <v>0</v>
      </c>
      <c r="J29" s="20">
        <v>0</v>
      </c>
      <c r="K29" s="13">
        <v>100000</v>
      </c>
      <c r="L29" s="13">
        <v>0</v>
      </c>
      <c r="M29" s="17">
        <f t="shared" si="9"/>
        <v>100000</v>
      </c>
      <c r="N29" s="15">
        <v>44561</v>
      </c>
      <c r="O29" s="14">
        <f t="shared" si="10"/>
        <v>44471</v>
      </c>
      <c r="P29" s="14">
        <f t="shared" si="11"/>
        <v>44621</v>
      </c>
      <c r="Q29" s="3"/>
    </row>
    <row r="30" spans="1:17" ht="28.75" thickBot="1" x14ac:dyDescent="0.35">
      <c r="A30" s="16" t="s">
        <v>137</v>
      </c>
      <c r="B30" s="10" t="s">
        <v>65</v>
      </c>
      <c r="C30" s="9" t="s">
        <v>66</v>
      </c>
      <c r="D30" s="9" t="s">
        <v>27</v>
      </c>
      <c r="E30" s="10" t="s">
        <v>18</v>
      </c>
      <c r="F30" s="9" t="s">
        <v>138</v>
      </c>
      <c r="G30" s="11" t="s">
        <v>139</v>
      </c>
      <c r="H30" s="16" t="s">
        <v>140</v>
      </c>
      <c r="I30" s="16" t="s">
        <v>141</v>
      </c>
      <c r="J30" s="45">
        <v>0</v>
      </c>
      <c r="K30" s="31">
        <v>86441</v>
      </c>
      <c r="L30" s="13">
        <v>0</v>
      </c>
      <c r="M30" s="17">
        <f>I30+J30+K30+L30</f>
        <v>86441</v>
      </c>
      <c r="N30" s="15">
        <v>44561</v>
      </c>
      <c r="O30" s="14">
        <f t="shared" si="10"/>
        <v>44471</v>
      </c>
      <c r="P30" s="14">
        <f t="shared" si="11"/>
        <v>44621</v>
      </c>
      <c r="Q30" s="3"/>
    </row>
  </sheetData>
  <mergeCells count="22">
    <mergeCell ref="A1:A2"/>
    <mergeCell ref="B1:J2"/>
    <mergeCell ref="L1:M2"/>
    <mergeCell ref="A3:A5"/>
    <mergeCell ref="B3:B5"/>
    <mergeCell ref="C3:C5"/>
    <mergeCell ref="D3:D5"/>
    <mergeCell ref="K4:K5"/>
    <mergeCell ref="P1:P2"/>
    <mergeCell ref="O4:O5"/>
    <mergeCell ref="P4:P5"/>
    <mergeCell ref="F3:F5"/>
    <mergeCell ref="G3:G5"/>
    <mergeCell ref="H3:H5"/>
    <mergeCell ref="I3:M3"/>
    <mergeCell ref="N3:P3"/>
    <mergeCell ref="I4:I5"/>
    <mergeCell ref="J4:J5"/>
    <mergeCell ref="L4:L5"/>
    <mergeCell ref="M4:M5"/>
    <mergeCell ref="N4:N5"/>
    <mergeCell ref="N1:O2"/>
  </mergeCells>
  <conditionalFormatting sqref="O6:O8 O11:O17">
    <cfRule type="expression" priority="36" stopIfTrue="1">
      <formula>#REF!&gt;TODAY()+30</formula>
    </cfRule>
  </conditionalFormatting>
  <conditionalFormatting sqref="N13:N14 N6:N10">
    <cfRule type="expression" priority="32" stopIfTrue="1">
      <formula>#REF!&gt;TODAY()+30</formula>
    </cfRule>
  </conditionalFormatting>
  <conditionalFormatting sqref="N15">
    <cfRule type="expression" priority="19" stopIfTrue="1">
      <formula>#REF!&gt;TODAY()+30</formula>
    </cfRule>
  </conditionalFormatting>
  <conditionalFormatting sqref="N16:N19">
    <cfRule type="expression" priority="18" stopIfTrue="1">
      <formula>#REF!&gt;TODAY()+30</formula>
    </cfRule>
  </conditionalFormatting>
  <conditionalFormatting sqref="O9:O10">
    <cfRule type="expression" priority="10" stopIfTrue="1">
      <formula>#REF!&gt;TODAY()+30</formula>
    </cfRule>
  </conditionalFormatting>
  <conditionalFormatting sqref="O18:O19">
    <cfRule type="expression" priority="9" stopIfTrue="1">
      <formula>#REF!&gt;TODAY()+30</formula>
    </cfRule>
  </conditionalFormatting>
  <conditionalFormatting sqref="N20:N21">
    <cfRule type="expression" priority="8" stopIfTrue="1">
      <formula>#REF!&gt;TODAY()+30</formula>
    </cfRule>
  </conditionalFormatting>
  <conditionalFormatting sqref="O20:O21">
    <cfRule type="expression" priority="7" stopIfTrue="1">
      <formula>#REF!&gt;TODAY()+30</formula>
    </cfRule>
  </conditionalFormatting>
  <conditionalFormatting sqref="N22:N27">
    <cfRule type="expression" priority="6" stopIfTrue="1">
      <formula>#REF!&gt;TODAY()+30</formula>
    </cfRule>
  </conditionalFormatting>
  <conditionalFormatting sqref="O22:O27">
    <cfRule type="expression" priority="5" stopIfTrue="1">
      <formula>#REF!&gt;TODAY()+30</formula>
    </cfRule>
  </conditionalFormatting>
  <conditionalFormatting sqref="N28:N29">
    <cfRule type="expression" priority="4" stopIfTrue="1">
      <formula>#REF!&gt;TODAY()+30</formula>
    </cfRule>
  </conditionalFormatting>
  <conditionalFormatting sqref="O28:O29">
    <cfRule type="expression" priority="3" stopIfTrue="1">
      <formula>#REF!&gt;TODAY()+30</formula>
    </cfRule>
  </conditionalFormatting>
  <conditionalFormatting sqref="N30">
    <cfRule type="expression" priority="2" stopIfTrue="1">
      <formula>#REF!&gt;TODAY()+30</formula>
    </cfRule>
  </conditionalFormatting>
  <conditionalFormatting sqref="O30">
    <cfRule type="expression" priority="1" stopIfTrue="1">
      <formula>#REF!&gt;TODAY()+30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" stopIfTrue="1" id="{6FA8BFE3-022B-4FAB-B5DE-BBFE444C5926}">
            <xm:f>'equip. '!#REF!&gt;TODAY()+30</xm:f>
            <x14:dxf/>
          </x14:cfRule>
          <xm:sqref>P11:P12</xm:sqref>
        </x14:conditionalFormatting>
        <x14:conditionalFormatting xmlns:xm="http://schemas.microsoft.com/office/excel/2006/main">
          <x14:cfRule type="expression" priority="21" stopIfTrue="1" id="{5A474330-4D14-4F2B-8FD7-0F942CCF5047}">
            <xm:f>'equip. '!#REF!&gt;TODAY()+30</xm:f>
            <x14:dxf/>
          </x14:cfRule>
          <xm:sqref>N11</xm:sqref>
        </x14:conditionalFormatting>
        <x14:conditionalFormatting xmlns:xm="http://schemas.microsoft.com/office/excel/2006/main">
          <x14:cfRule type="expression" priority="20" stopIfTrue="1" id="{F5066058-1634-46B0-BA75-49BE9AB1354A}">
            <xm:f>'equip. '!#REF!&gt;TODAY()+30</xm:f>
            <x14:dxf/>
          </x14:cfRule>
          <xm:sqref>N12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CC99"/>
  </sheetPr>
  <dimension ref="A1:Q19"/>
  <sheetViews>
    <sheetView tabSelected="1" topLeftCell="L1" workbookViewId="0">
      <selection activeCell="M13" sqref="M13"/>
    </sheetView>
  </sheetViews>
  <sheetFormatPr defaultColWidth="9.15234375" defaultRowHeight="12.45" x14ac:dyDescent="0.3"/>
  <cols>
    <col min="1" max="1" width="27.69140625" style="3" customWidth="1"/>
    <col min="2" max="3" width="17.15234375" style="3" customWidth="1"/>
    <col min="4" max="4" width="8.84375" style="3" customWidth="1"/>
    <col min="5" max="5" width="22.69140625" style="3" bestFit="1" customWidth="1"/>
    <col min="6" max="6" width="12" style="3" hidden="1" customWidth="1"/>
    <col min="7" max="7" width="16" style="3" customWidth="1"/>
    <col min="8" max="8" width="51.69140625" style="3" bestFit="1" customWidth="1"/>
    <col min="9" max="9" width="31.3046875" style="3" customWidth="1"/>
    <col min="10" max="10" width="20.84375" style="1" bestFit="1" customWidth="1"/>
    <col min="11" max="11" width="17.84375" style="1" customWidth="1"/>
    <col min="12" max="12" width="17.3828125" style="1" bestFit="1" customWidth="1"/>
    <col min="13" max="13" width="22.69140625" style="1" bestFit="1" customWidth="1"/>
    <col min="14" max="14" width="22.3828125" style="2" customWidth="1"/>
    <col min="15" max="15" width="18.69140625" style="2" customWidth="1"/>
    <col min="16" max="16" width="17.84375" style="3" customWidth="1"/>
    <col min="17" max="17" width="9.15234375" style="2"/>
    <col min="18" max="18" width="9.15234375" style="3"/>
    <col min="19" max="19" width="9.15234375" style="3" customWidth="1"/>
    <col min="20" max="16384" width="9.15234375" style="3"/>
  </cols>
  <sheetData>
    <row r="1" spans="1:17" ht="32.25" customHeight="1" x14ac:dyDescent="0.3">
      <c r="A1" s="80"/>
      <c r="B1" s="82" t="s">
        <v>25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60" t="s">
        <v>72</v>
      </c>
      <c r="O1" s="61"/>
      <c r="P1" s="58"/>
    </row>
    <row r="2" spans="1:17" ht="42" customHeight="1" thickBot="1" x14ac:dyDescent="0.35">
      <c r="A2" s="81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62"/>
      <c r="O2" s="63"/>
      <c r="P2" s="59"/>
    </row>
    <row r="3" spans="1:17" ht="25.5" customHeight="1" thickBot="1" x14ac:dyDescent="0.45">
      <c r="A3" s="86" t="s">
        <v>93</v>
      </c>
      <c r="B3" s="78" t="s">
        <v>17</v>
      </c>
      <c r="C3" s="78" t="s">
        <v>12</v>
      </c>
      <c r="D3" s="79" t="s">
        <v>11</v>
      </c>
      <c r="E3" s="78" t="s">
        <v>13</v>
      </c>
      <c r="F3" s="6" t="s">
        <v>16</v>
      </c>
      <c r="G3" s="66" t="s">
        <v>23</v>
      </c>
      <c r="H3" s="64" t="s">
        <v>0</v>
      </c>
      <c r="I3" s="64" t="s">
        <v>6</v>
      </c>
      <c r="J3" s="70" t="s">
        <v>5</v>
      </c>
      <c r="K3" s="71"/>
      <c r="L3" s="71"/>
      <c r="M3" s="72"/>
      <c r="N3" s="73" t="s">
        <v>4</v>
      </c>
      <c r="O3" s="74"/>
      <c r="P3" s="75"/>
    </row>
    <row r="4" spans="1:17" ht="30.75" customHeight="1" thickBot="1" x14ac:dyDescent="0.45">
      <c r="A4" s="87"/>
      <c r="B4" s="79"/>
      <c r="C4" s="79"/>
      <c r="D4" s="79"/>
      <c r="E4" s="79"/>
      <c r="F4" s="7" t="s">
        <v>14</v>
      </c>
      <c r="G4" s="67"/>
      <c r="H4" s="69"/>
      <c r="I4" s="69"/>
      <c r="J4" s="76" t="s">
        <v>19</v>
      </c>
      <c r="K4" s="76" t="s">
        <v>15</v>
      </c>
      <c r="L4" s="76" t="s">
        <v>20</v>
      </c>
      <c r="M4" s="76" t="s">
        <v>1</v>
      </c>
      <c r="N4" s="64" t="s">
        <v>7</v>
      </c>
      <c r="O4" s="64" t="s">
        <v>3</v>
      </c>
      <c r="P4" s="64" t="s">
        <v>2</v>
      </c>
    </row>
    <row r="5" spans="1:17" ht="18" thickBot="1" x14ac:dyDescent="0.45">
      <c r="A5" s="87"/>
      <c r="B5" s="86"/>
      <c r="C5" s="86"/>
      <c r="D5" s="86"/>
      <c r="E5" s="86"/>
      <c r="F5" s="41"/>
      <c r="G5" s="67"/>
      <c r="H5" s="69"/>
      <c r="I5" s="69"/>
      <c r="J5" s="102"/>
      <c r="K5" s="102"/>
      <c r="L5" s="102"/>
      <c r="M5" s="102"/>
      <c r="N5" s="69"/>
      <c r="O5" s="69"/>
      <c r="P5" s="69"/>
    </row>
    <row r="6" spans="1:17" ht="18" thickBot="1" x14ac:dyDescent="0.35">
      <c r="A6" s="16" t="s">
        <v>58</v>
      </c>
      <c r="B6" s="10" t="s">
        <v>18</v>
      </c>
      <c r="C6" s="10" t="s">
        <v>18</v>
      </c>
      <c r="D6" s="16" t="s">
        <v>52</v>
      </c>
      <c r="E6" s="10" t="s">
        <v>94</v>
      </c>
      <c r="F6" s="9" t="s">
        <v>18</v>
      </c>
      <c r="G6" s="10" t="s">
        <v>18</v>
      </c>
      <c r="H6" s="11" t="s">
        <v>95</v>
      </c>
      <c r="I6" s="16" t="s">
        <v>96</v>
      </c>
      <c r="J6" s="31">
        <v>0</v>
      </c>
      <c r="K6" s="16" t="s">
        <v>59</v>
      </c>
      <c r="L6" s="31">
        <v>0</v>
      </c>
      <c r="M6" s="17">
        <f>L6+J6+K6</f>
        <v>101965.2</v>
      </c>
      <c r="N6" s="16" t="s">
        <v>86</v>
      </c>
      <c r="O6" s="14">
        <f t="shared" ref="O6" si="0">N6-90</f>
        <v>44402</v>
      </c>
      <c r="P6" s="14">
        <f>N6+60</f>
        <v>44552</v>
      </c>
      <c r="Q6" s="3"/>
    </row>
    <row r="7" spans="1:17" x14ac:dyDescent="0.3">
      <c r="A7" s="50"/>
      <c r="B7" s="42"/>
      <c r="C7" s="42"/>
      <c r="D7" s="51"/>
      <c r="E7" s="52"/>
      <c r="F7" s="43"/>
      <c r="G7" s="43"/>
      <c r="H7" s="53"/>
      <c r="I7" s="53"/>
      <c r="J7" s="42"/>
      <c r="K7" s="44"/>
      <c r="L7" s="42"/>
      <c r="M7" s="42"/>
      <c r="N7" s="48"/>
      <c r="O7" s="42"/>
      <c r="P7" s="42"/>
      <c r="Q7" s="3"/>
    </row>
    <row r="8" spans="1:17" x14ac:dyDescent="0.3">
      <c r="A8" s="46"/>
      <c r="B8" s="42"/>
      <c r="C8" s="42"/>
      <c r="D8" s="47"/>
      <c r="E8" s="43"/>
      <c r="F8" s="43"/>
      <c r="G8" s="43"/>
      <c r="H8" s="44"/>
      <c r="I8" s="44"/>
      <c r="J8" s="42"/>
      <c r="K8" s="44"/>
      <c r="L8" s="42"/>
      <c r="M8" s="42"/>
      <c r="N8" s="42"/>
      <c r="O8" s="42"/>
      <c r="P8" s="42"/>
      <c r="Q8" s="3"/>
    </row>
    <row r="9" spans="1:17" x14ac:dyDescent="0.3">
      <c r="A9" s="46"/>
      <c r="B9" s="42"/>
      <c r="C9" s="42"/>
      <c r="D9" s="47"/>
      <c r="E9" s="43"/>
      <c r="F9" s="43"/>
      <c r="G9" s="43"/>
      <c r="H9" s="44"/>
      <c r="I9" s="44"/>
      <c r="J9" s="42"/>
      <c r="K9" s="44"/>
      <c r="L9" s="42"/>
      <c r="M9" s="42"/>
      <c r="N9" s="42"/>
      <c r="O9" s="42"/>
      <c r="P9" s="42"/>
      <c r="Q9" s="3"/>
    </row>
    <row r="10" spans="1:17" x14ac:dyDescent="0.3">
      <c r="D10" s="1"/>
      <c r="E10" s="1"/>
      <c r="F10" s="1"/>
      <c r="G10" s="1"/>
      <c r="H10" s="2"/>
      <c r="I10" s="2"/>
      <c r="J10" s="3"/>
      <c r="K10" s="2"/>
      <c r="L10" s="3"/>
      <c r="M10" s="3"/>
      <c r="N10" s="3"/>
      <c r="O10" s="3"/>
      <c r="Q10" s="3"/>
    </row>
    <row r="17" spans="16:16" ht="12.9" thickBot="1" x14ac:dyDescent="0.35"/>
    <row r="18" spans="16:16" ht="13.3" thickTop="1" thickBot="1" x14ac:dyDescent="0.35">
      <c r="P18" s="49"/>
    </row>
    <row r="19" spans="16:16" ht="12.9" thickTop="1" x14ac:dyDescent="0.3"/>
  </sheetData>
  <mergeCells count="21">
    <mergeCell ref="A1:A2"/>
    <mergeCell ref="B1:M2"/>
    <mergeCell ref="P1:P2"/>
    <mergeCell ref="N1:O2"/>
    <mergeCell ref="A3:A5"/>
    <mergeCell ref="B3:B5"/>
    <mergeCell ref="C3:C5"/>
    <mergeCell ref="D3:D5"/>
    <mergeCell ref="E3:E5"/>
    <mergeCell ref="O4:O5"/>
    <mergeCell ref="P4:P5"/>
    <mergeCell ref="G3:G5"/>
    <mergeCell ref="H3:H5"/>
    <mergeCell ref="I3:I5"/>
    <mergeCell ref="J4:J5"/>
    <mergeCell ref="K4:K5"/>
    <mergeCell ref="J3:M3"/>
    <mergeCell ref="N3:P3"/>
    <mergeCell ref="M4:M5"/>
    <mergeCell ref="N4:N5"/>
    <mergeCell ref="L4:L5"/>
  </mergeCells>
  <conditionalFormatting sqref="O6">
    <cfRule type="expression" priority="4" stopIfTrue="1">
      <formula>#REF!&gt;TODAY()+30</formula>
    </cfRule>
  </conditionalFormatting>
  <conditionalFormatting sqref="P6">
    <cfRule type="expression" priority="3" stopIfTrue="1">
      <formula>#REF!&gt;TODAY()+30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obras </vt:lpstr>
      <vt:lpstr>equip. </vt:lpstr>
      <vt:lpstr>Custeio</vt:lpstr>
      <vt:lpstr>prestação de serviços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10568418</dc:creator>
  <cp:lastModifiedBy>Wagner</cp:lastModifiedBy>
  <cp:lastPrinted>2018-01-10T10:54:10Z</cp:lastPrinted>
  <dcterms:created xsi:type="dcterms:W3CDTF">2009-03-11T17:12:37Z</dcterms:created>
  <dcterms:modified xsi:type="dcterms:W3CDTF">2020-11-05T13:56:38Z</dcterms:modified>
</cp:coreProperties>
</file>